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Verejné obstarávanie\Verejné obstarávanie 2022\Podlimitné zákazky\Zhromažďovanie dažďových vôd 2022_fondy\Výkazy_výmer\"/>
    </mc:Choice>
  </mc:AlternateContent>
  <xr:revisionPtr revIDLastSave="0" documentId="8_{4C7508DE-313A-4B58-A409-98B59267C3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 - SO03.1- Technológia" sheetId="8" r:id="rId1"/>
    <sheet name="02 - SO03.3- Zdravotechnika" sheetId="9" r:id="rId2"/>
    <sheet name="03 - SO03ZH - Sadové úpravy" sheetId="10" r:id="rId3"/>
  </sheets>
  <definedNames>
    <definedName name="_xlnm._FilterDatabase" localSheetId="0" hidden="1">'01 - SO03.1- Technológia'!$C$130:$K$190</definedName>
    <definedName name="_xlnm._FilterDatabase" localSheetId="1" hidden="1">'02 - SO03.3- Zdravotechnika'!$C$129:$K$167</definedName>
    <definedName name="_xlnm._FilterDatabase" localSheetId="2" hidden="1">'03 - SO03ZH - Sadové úpravy'!$C$122:$K$154</definedName>
    <definedName name="_xlnm.Print_Titles" localSheetId="0">'01 - SO03.1- Technológia'!$130:$130</definedName>
    <definedName name="_xlnm.Print_Titles" localSheetId="1">'02 - SO03.3- Zdravotechnika'!$129:$129</definedName>
    <definedName name="_xlnm.Print_Titles" localSheetId="2">'03 - SO03ZH - Sadové úpravy'!$122:$122</definedName>
    <definedName name="_xlnm.Print_Area" localSheetId="0">'01 - SO03.1- Technológia'!$C$4:$J$76,'01 - SO03.1- Technológia'!$C$82:$J$110,'01 - SO03.1- Technológia'!$C$116:$J$190</definedName>
    <definedName name="_xlnm.Print_Area" localSheetId="1">'02 - SO03.3- Zdravotechnika'!$C$4:$J$76,'02 - SO03.3- Zdravotechnika'!$C$82:$J$109,'02 - SO03.3- Zdravotechnika'!$C$115:$J$167</definedName>
    <definedName name="_xlnm.Print_Area" localSheetId="2">'03 - SO03ZH - Sadové úpravy'!$C$4:$J$76,'03 - SO03ZH - Sadové úpravy'!$C$82:$J$102,'03 - SO03ZH - Sadové úpravy'!$C$108:$J$154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10" l="1"/>
  <c r="J38" i="10"/>
  <c r="J37" i="10"/>
  <c r="BI154" i="10"/>
  <c r="BH154" i="10"/>
  <c r="BG154" i="10"/>
  <c r="BE154" i="10"/>
  <c r="BK154" i="10"/>
  <c r="J154" i="10"/>
  <c r="BF154" i="10" s="1"/>
  <c r="BI153" i="10"/>
  <c r="BH153" i="10"/>
  <c r="BG153" i="10"/>
  <c r="BE153" i="10"/>
  <c r="BK153" i="10"/>
  <c r="J153" i="10"/>
  <c r="BF153" i="10" s="1"/>
  <c r="BI152" i="10"/>
  <c r="BH152" i="10"/>
  <c r="BG152" i="10"/>
  <c r="BE152" i="10"/>
  <c r="BK152" i="10"/>
  <c r="J152" i="10" s="1"/>
  <c r="BF152" i="10" s="1"/>
  <c r="BI151" i="10"/>
  <c r="BH151" i="10"/>
  <c r="BG151" i="10"/>
  <c r="BE151" i="10"/>
  <c r="BK151" i="10"/>
  <c r="J151" i="10" s="1"/>
  <c r="BF151" i="10" s="1"/>
  <c r="BI150" i="10"/>
  <c r="BH150" i="10"/>
  <c r="BG150" i="10"/>
  <c r="BE150" i="10"/>
  <c r="BK150" i="10"/>
  <c r="J150" i="10"/>
  <c r="BF150" i="10" s="1"/>
  <c r="BI148" i="10"/>
  <c r="BH148" i="10"/>
  <c r="BG148" i="10"/>
  <c r="BE148" i="10"/>
  <c r="T148" i="10"/>
  <c r="T147" i="10"/>
  <c r="R148" i="10"/>
  <c r="R147" i="10" s="1"/>
  <c r="P148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F119" i="10"/>
  <c r="F117" i="10"/>
  <c r="E115" i="10"/>
  <c r="F93" i="10"/>
  <c r="F91" i="10"/>
  <c r="E89" i="10"/>
  <c r="J26" i="10"/>
  <c r="E26" i="10"/>
  <c r="J120" i="10" s="1"/>
  <c r="J25" i="10"/>
  <c r="J23" i="10"/>
  <c r="E23" i="10"/>
  <c r="J119" i="10" s="1"/>
  <c r="J22" i="10"/>
  <c r="J20" i="10"/>
  <c r="E20" i="10"/>
  <c r="F120" i="10" s="1"/>
  <c r="J19" i="10"/>
  <c r="J14" i="10"/>
  <c r="J117" i="10" s="1"/>
  <c r="E7" i="10"/>
  <c r="E111" i="10" s="1"/>
  <c r="J39" i="9"/>
  <c r="J38" i="9"/>
  <c r="J37" i="9"/>
  <c r="BI167" i="9"/>
  <c r="BH167" i="9"/>
  <c r="BG167" i="9"/>
  <c r="BE167" i="9"/>
  <c r="BK167" i="9"/>
  <c r="J167" i="9"/>
  <c r="BF167" i="9"/>
  <c r="BI166" i="9"/>
  <c r="BH166" i="9"/>
  <c r="BG166" i="9"/>
  <c r="BE166" i="9"/>
  <c r="BK166" i="9"/>
  <c r="J166" i="9" s="1"/>
  <c r="BF166" i="9" s="1"/>
  <c r="BI165" i="9"/>
  <c r="BH165" i="9"/>
  <c r="BG165" i="9"/>
  <c r="BE165" i="9"/>
  <c r="BK165" i="9"/>
  <c r="J165" i="9" s="1"/>
  <c r="BF165" i="9" s="1"/>
  <c r="BI164" i="9"/>
  <c r="BH164" i="9"/>
  <c r="BG164" i="9"/>
  <c r="BE164" i="9"/>
  <c r="BK164" i="9"/>
  <c r="J164" i="9"/>
  <c r="BF164" i="9" s="1"/>
  <c r="BI163" i="9"/>
  <c r="BH163" i="9"/>
  <c r="BG163" i="9"/>
  <c r="BE163" i="9"/>
  <c r="BK163" i="9"/>
  <c r="J163" i="9"/>
  <c r="BF163" i="9"/>
  <c r="BI161" i="9"/>
  <c r="BH161" i="9"/>
  <c r="BG161" i="9"/>
  <c r="BE161" i="9"/>
  <c r="T161" i="9"/>
  <c r="T160" i="9" s="1"/>
  <c r="R161" i="9"/>
  <c r="R160" i="9"/>
  <c r="P161" i="9"/>
  <c r="P160" i="9" s="1"/>
  <c r="BI159" i="9"/>
  <c r="BH159" i="9"/>
  <c r="BG159" i="9"/>
  <c r="BE159" i="9"/>
  <c r="T159" i="9"/>
  <c r="T158" i="9" s="1"/>
  <c r="R159" i="9"/>
  <c r="R158" i="9"/>
  <c r="P159" i="9"/>
  <c r="P158" i="9" s="1"/>
  <c r="BI157" i="9"/>
  <c r="BH157" i="9"/>
  <c r="BG157" i="9"/>
  <c r="BE157" i="9"/>
  <c r="T157" i="9"/>
  <c r="T156" i="9"/>
  <c r="R157" i="9"/>
  <c r="R156" i="9" s="1"/>
  <c r="P157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3" i="9"/>
  <c r="BH143" i="9"/>
  <c r="BG143" i="9"/>
  <c r="BE143" i="9"/>
  <c r="T143" i="9"/>
  <c r="T142" i="9" s="1"/>
  <c r="R143" i="9"/>
  <c r="R142" i="9"/>
  <c r="P143" i="9"/>
  <c r="P142" i="9" s="1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F126" i="9"/>
  <c r="F124" i="9"/>
  <c r="E122" i="9"/>
  <c r="F93" i="9"/>
  <c r="F91" i="9"/>
  <c r="E89" i="9"/>
  <c r="J26" i="9"/>
  <c r="E26" i="9"/>
  <c r="J127" i="9" s="1"/>
  <c r="J25" i="9"/>
  <c r="J23" i="9"/>
  <c r="E23" i="9"/>
  <c r="J126" i="9" s="1"/>
  <c r="J22" i="9"/>
  <c r="J20" i="9"/>
  <c r="E20" i="9"/>
  <c r="F127" i="9" s="1"/>
  <c r="J19" i="9"/>
  <c r="J14" i="9"/>
  <c r="J124" i="9" s="1"/>
  <c r="E7" i="9"/>
  <c r="E118" i="9" s="1"/>
  <c r="J39" i="8"/>
  <c r="J38" i="8"/>
  <c r="J37" i="8"/>
  <c r="BI190" i="8"/>
  <c r="BH190" i="8"/>
  <c r="BG190" i="8"/>
  <c r="BE190" i="8"/>
  <c r="BK190" i="8"/>
  <c r="J190" i="8" s="1"/>
  <c r="BF190" i="8" s="1"/>
  <c r="BI189" i="8"/>
  <c r="BH189" i="8"/>
  <c r="BG189" i="8"/>
  <c r="BE189" i="8"/>
  <c r="BK189" i="8"/>
  <c r="J189" i="8"/>
  <c r="BF189" i="8" s="1"/>
  <c r="BI188" i="8"/>
  <c r="BH188" i="8"/>
  <c r="BG188" i="8"/>
  <c r="BE188" i="8"/>
  <c r="BK188" i="8"/>
  <c r="J188" i="8"/>
  <c r="BF188" i="8"/>
  <c r="BI187" i="8"/>
  <c r="BH187" i="8"/>
  <c r="BG187" i="8"/>
  <c r="BE187" i="8"/>
  <c r="BK187" i="8"/>
  <c r="J187" i="8" s="1"/>
  <c r="BF187" i="8" s="1"/>
  <c r="BI186" i="8"/>
  <c r="BH186" i="8"/>
  <c r="BG186" i="8"/>
  <c r="BE186" i="8"/>
  <c r="BK186" i="8"/>
  <c r="J186" i="8" s="1"/>
  <c r="BF186" i="8" s="1"/>
  <c r="BI184" i="8"/>
  <c r="BH184" i="8"/>
  <c r="BG184" i="8"/>
  <c r="BE184" i="8"/>
  <c r="T184" i="8"/>
  <c r="T183" i="8"/>
  <c r="R184" i="8"/>
  <c r="R183" i="8" s="1"/>
  <c r="P184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79" i="8"/>
  <c r="BH179" i="8"/>
  <c r="BG179" i="8"/>
  <c r="BE179" i="8"/>
  <c r="T179" i="8"/>
  <c r="T178" i="8"/>
  <c r="R179" i="8"/>
  <c r="R178" i="8" s="1"/>
  <c r="P179" i="8"/>
  <c r="P178" i="8"/>
  <c r="BI177" i="8"/>
  <c r="BH177" i="8"/>
  <c r="BG177" i="8"/>
  <c r="BE177" i="8"/>
  <c r="T177" i="8"/>
  <c r="T176" i="8" s="1"/>
  <c r="R177" i="8"/>
  <c r="R176" i="8"/>
  <c r="P177" i="8"/>
  <c r="P176" i="8" s="1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F127" i="8"/>
  <c r="F125" i="8"/>
  <c r="E123" i="8"/>
  <c r="F93" i="8"/>
  <c r="F91" i="8"/>
  <c r="E89" i="8"/>
  <c r="J26" i="8"/>
  <c r="E26" i="8"/>
  <c r="J128" i="8" s="1"/>
  <c r="J25" i="8"/>
  <c r="J23" i="8"/>
  <c r="E23" i="8"/>
  <c r="J127" i="8" s="1"/>
  <c r="J22" i="8"/>
  <c r="J20" i="8"/>
  <c r="E20" i="8"/>
  <c r="F128" i="8" s="1"/>
  <c r="J19" i="8"/>
  <c r="J14" i="8"/>
  <c r="J125" i="8" s="1"/>
  <c r="E7" i="8"/>
  <c r="E119" i="8" s="1"/>
  <c r="BK179" i="8"/>
  <c r="J171" i="8"/>
  <c r="J157" i="8"/>
  <c r="BK143" i="8"/>
  <c r="BK136" i="8"/>
  <c r="BK175" i="8"/>
  <c r="J169" i="8"/>
  <c r="BK162" i="8"/>
  <c r="J154" i="8"/>
  <c r="J149" i="8"/>
  <c r="J145" i="8"/>
  <c r="BK182" i="8"/>
  <c r="J168" i="8"/>
  <c r="BK158" i="8"/>
  <c r="J141" i="8"/>
  <c r="J135" i="8"/>
  <c r="BK171" i="8"/>
  <c r="J162" i="8"/>
  <c r="J148" i="8"/>
  <c r="BK144" i="8"/>
  <c r="BK137" i="8"/>
  <c r="J140" i="9"/>
  <c r="BK133" i="9"/>
  <c r="J148" i="9"/>
  <c r="BK140" i="9"/>
  <c r="BK136" i="9"/>
  <c r="J155" i="9"/>
  <c r="BK143" i="9"/>
  <c r="J133" i="9"/>
  <c r="BK154" i="9"/>
  <c r="BK147" i="9"/>
  <c r="BK142" i="10"/>
  <c r="BK133" i="10"/>
  <c r="J144" i="10"/>
  <c r="J130" i="10"/>
  <c r="BK140" i="10"/>
  <c r="BK135" i="10"/>
  <c r="J129" i="10"/>
  <c r="J146" i="10"/>
  <c r="J132" i="10"/>
  <c r="J125" i="10"/>
  <c r="J181" i="8"/>
  <c r="J167" i="8"/>
  <c r="J158" i="8"/>
  <c r="BK151" i="8"/>
  <c r="BK142" i="8"/>
  <c r="BK184" i="8"/>
  <c r="BK173" i="8"/>
  <c r="BK163" i="8"/>
  <c r="J155" i="8"/>
  <c r="J151" i="8"/>
  <c r="BK147" i="8"/>
  <c r="J184" i="8"/>
  <c r="BK169" i="8"/>
  <c r="J164" i="8"/>
  <c r="BK155" i="8"/>
  <c r="J142" i="8"/>
  <c r="J136" i="8"/>
  <c r="J174" i="8"/>
  <c r="BK164" i="8"/>
  <c r="BK149" i="8"/>
  <c r="BK141" i="8"/>
  <c r="BK135" i="8"/>
  <c r="BK157" i="9"/>
  <c r="J146" i="9"/>
  <c r="J138" i="9"/>
  <c r="BK151" i="9"/>
  <c r="BK146" i="9"/>
  <c r="BK139" i="9"/>
  <c r="BK134" i="9"/>
  <c r="J151" i="9"/>
  <c r="BK137" i="9"/>
  <c r="J161" i="9"/>
  <c r="BK152" i="9"/>
  <c r="J137" i="9"/>
  <c r="BK148" i="10"/>
  <c r="BK141" i="10"/>
  <c r="BK134" i="10"/>
  <c r="BK146" i="10"/>
  <c r="BK138" i="10"/>
  <c r="BK125" i="10"/>
  <c r="BK139" i="10"/>
  <c r="J133" i="10"/>
  <c r="BK128" i="10"/>
  <c r="J148" i="10"/>
  <c r="J139" i="10"/>
  <c r="BK126" i="10"/>
  <c r="J182" i="8"/>
  <c r="J175" i="8"/>
  <c r="J163" i="8"/>
  <c r="BK145" i="8"/>
  <c r="J138" i="8"/>
  <c r="BK181" i="8"/>
  <c r="BK174" i="8"/>
  <c r="BK166" i="8"/>
  <c r="BK157" i="8"/>
  <c r="BK150" i="8"/>
  <c r="J146" i="8"/>
  <c r="BK138" i="8"/>
  <c r="J173" i="8"/>
  <c r="BK161" i="8"/>
  <c r="J150" i="8"/>
  <c r="J140" i="8"/>
  <c r="J179" i="8"/>
  <c r="BK168" i="8"/>
  <c r="J161" i="8"/>
  <c r="J147" i="8"/>
  <c r="BK140" i="8"/>
  <c r="J134" i="8"/>
  <c r="J154" i="9"/>
  <c r="J152" i="9"/>
  <c r="J139" i="9"/>
  <c r="BK155" i="9"/>
  <c r="BK149" i="9"/>
  <c r="BK138" i="9"/>
  <c r="BK161" i="9"/>
  <c r="BK150" i="9"/>
  <c r="J134" i="9"/>
  <c r="J157" i="9"/>
  <c r="J149" i="9"/>
  <c r="BK135" i="9"/>
  <c r="J145" i="10"/>
  <c r="BK136" i="10"/>
  <c r="J128" i="10"/>
  <c r="BK143" i="10"/>
  <c r="BK137" i="10"/>
  <c r="BK144" i="10"/>
  <c r="J138" i="10"/>
  <c r="BK132" i="10"/>
  <c r="BK127" i="10"/>
  <c r="BK145" i="10"/>
  <c r="J136" i="10"/>
  <c r="BK131" i="10"/>
  <c r="J177" i="8"/>
  <c r="BK165" i="8"/>
  <c r="BK154" i="8"/>
  <c r="J144" i="8"/>
  <c r="J137" i="8"/>
  <c r="BK177" i="8"/>
  <c r="J172" i="8"/>
  <c r="J165" i="8"/>
  <c r="BK160" i="8"/>
  <c r="J152" i="8"/>
  <c r="BK148" i="8"/>
  <c r="J139" i="8"/>
  <c r="BK172" i="8"/>
  <c r="BK167" i="8"/>
  <c r="J160" i="8"/>
  <c r="J143" i="8"/>
  <c r="BK139" i="8"/>
  <c r="BK134" i="8"/>
  <c r="J166" i="8"/>
  <c r="BK152" i="8"/>
  <c r="BK146" i="8"/>
  <c r="BK141" i="9"/>
  <c r="J135" i="9"/>
  <c r="J150" i="9"/>
  <c r="J143" i="9"/>
  <c r="J159" i="9"/>
  <c r="J147" i="9"/>
  <c r="J136" i="9"/>
  <c r="BK159" i="9"/>
  <c r="BK148" i="9"/>
  <c r="J141" i="9"/>
  <c r="J143" i="10"/>
  <c r="J135" i="10"/>
  <c r="BK129" i="10"/>
  <c r="J142" i="10"/>
  <c r="J131" i="10"/>
  <c r="J141" i="10"/>
  <c r="J137" i="10"/>
  <c r="BK130" i="10"/>
  <c r="J126" i="10"/>
  <c r="J140" i="10"/>
  <c r="J134" i="10"/>
  <c r="J127" i="10"/>
  <c r="P133" i="8" l="1"/>
  <c r="P153" i="8"/>
  <c r="T156" i="8"/>
  <c r="R159" i="8"/>
  <c r="R170" i="8"/>
  <c r="P180" i="8"/>
  <c r="R132" i="9"/>
  <c r="R131" i="9" s="1"/>
  <c r="BK145" i="9"/>
  <c r="J145" i="9" s="1"/>
  <c r="J103" i="9" s="1"/>
  <c r="BK153" i="9"/>
  <c r="J153" i="9"/>
  <c r="J104" i="9" s="1"/>
  <c r="T153" i="9"/>
  <c r="T124" i="10"/>
  <c r="T123" i="10"/>
  <c r="R133" i="8"/>
  <c r="R153" i="8"/>
  <c r="BK156" i="8"/>
  <c r="J156" i="8" s="1"/>
  <c r="J102" i="8" s="1"/>
  <c r="T159" i="8"/>
  <c r="T170" i="8"/>
  <c r="T180" i="8"/>
  <c r="P132" i="9"/>
  <c r="P131" i="9"/>
  <c r="P145" i="9"/>
  <c r="P144" i="9" s="1"/>
  <c r="P153" i="9"/>
  <c r="P124" i="10"/>
  <c r="P123" i="10" s="1"/>
  <c r="T133" i="8"/>
  <c r="T153" i="8"/>
  <c r="P156" i="8"/>
  <c r="BK159" i="8"/>
  <c r="J159" i="8"/>
  <c r="J103" i="8"/>
  <c r="P170" i="8"/>
  <c r="BK180" i="8"/>
  <c r="J180" i="8"/>
  <c r="J107" i="8"/>
  <c r="BK185" i="8"/>
  <c r="J185" i="8" s="1"/>
  <c r="J109" i="8" s="1"/>
  <c r="T132" i="9"/>
  <c r="T131" i="9" s="1"/>
  <c r="R145" i="9"/>
  <c r="R153" i="9"/>
  <c r="R144" i="9" s="1"/>
  <c r="BK162" i="9"/>
  <c r="J162" i="9" s="1"/>
  <c r="J108" i="9" s="1"/>
  <c r="BK124" i="10"/>
  <c r="J124" i="10" s="1"/>
  <c r="J99" i="10" s="1"/>
  <c r="BK149" i="10"/>
  <c r="J149" i="10"/>
  <c r="J101" i="10" s="1"/>
  <c r="BK133" i="8"/>
  <c r="J133" i="8"/>
  <c r="J100" i="8" s="1"/>
  <c r="BK153" i="8"/>
  <c r="J153" i="8" s="1"/>
  <c r="J101" i="8" s="1"/>
  <c r="R156" i="8"/>
  <c r="P159" i="8"/>
  <c r="BK170" i="8"/>
  <c r="J170" i="8"/>
  <c r="J104" i="8" s="1"/>
  <c r="R180" i="8"/>
  <c r="BK132" i="9"/>
  <c r="J132" i="9"/>
  <c r="J100" i="9" s="1"/>
  <c r="T145" i="9"/>
  <c r="T144" i="9" s="1"/>
  <c r="R124" i="10"/>
  <c r="R123" i="10" s="1"/>
  <c r="BK158" i="9"/>
  <c r="J158" i="9"/>
  <c r="J106" i="9"/>
  <c r="BK160" i="9"/>
  <c r="J160" i="9" s="1"/>
  <c r="J107" i="9" s="1"/>
  <c r="BK176" i="8"/>
  <c r="J176" i="8"/>
  <c r="J105" i="8" s="1"/>
  <c r="BK178" i="8"/>
  <c r="J178" i="8" s="1"/>
  <c r="J106" i="8"/>
  <c r="BK156" i="9"/>
  <c r="J156" i="9" s="1"/>
  <c r="J105" i="9" s="1"/>
  <c r="BK183" i="8"/>
  <c r="J183" i="8"/>
  <c r="J108" i="8" s="1"/>
  <c r="BK142" i="9"/>
  <c r="J142" i="9"/>
  <c r="J101" i="9" s="1"/>
  <c r="BK147" i="10"/>
  <c r="J147" i="10" s="1"/>
  <c r="J100" i="10"/>
  <c r="BK131" i="9"/>
  <c r="J131" i="9" s="1"/>
  <c r="J99" i="9" s="1"/>
  <c r="E85" i="10"/>
  <c r="J91" i="10"/>
  <c r="F94" i="10"/>
  <c r="BF126" i="10"/>
  <c r="BF131" i="10"/>
  <c r="BF135" i="10"/>
  <c r="BF136" i="10"/>
  <c r="BF138" i="10"/>
  <c r="BF139" i="10"/>
  <c r="BF141" i="10"/>
  <c r="BF145" i="10"/>
  <c r="J93" i="10"/>
  <c r="BF125" i="10"/>
  <c r="BF128" i="10"/>
  <c r="BF132" i="10"/>
  <c r="BF134" i="10"/>
  <c r="BF137" i="10"/>
  <c r="BF140" i="10"/>
  <c r="BF143" i="10"/>
  <c r="J94" i="10"/>
  <c r="BF129" i="10"/>
  <c r="BF130" i="10"/>
  <c r="BF146" i="10"/>
  <c r="BF127" i="10"/>
  <c r="BF133" i="10"/>
  <c r="BF142" i="10"/>
  <c r="BF144" i="10"/>
  <c r="BF148" i="10"/>
  <c r="J93" i="9"/>
  <c r="BF136" i="9"/>
  <c r="BF140" i="9"/>
  <c r="BF147" i="9"/>
  <c r="BF148" i="9"/>
  <c r="BF149" i="9"/>
  <c r="BF151" i="9"/>
  <c r="BF157" i="9"/>
  <c r="BF159" i="9"/>
  <c r="E85" i="9"/>
  <c r="J91" i="9"/>
  <c r="F94" i="9"/>
  <c r="BF135" i="9"/>
  <c r="BF141" i="9"/>
  <c r="BF143" i="9"/>
  <c r="BF146" i="9"/>
  <c r="BF150" i="9"/>
  <c r="BF152" i="9"/>
  <c r="J94" i="9"/>
  <c r="BF133" i="9"/>
  <c r="BF134" i="9"/>
  <c r="BF137" i="9"/>
  <c r="BF138" i="9"/>
  <c r="BF139" i="9"/>
  <c r="BF154" i="9"/>
  <c r="BF155" i="9"/>
  <c r="BF161" i="9"/>
  <c r="E85" i="8"/>
  <c r="J91" i="8"/>
  <c r="J94" i="8"/>
  <c r="BF144" i="8"/>
  <c r="BF148" i="8"/>
  <c r="BF155" i="8"/>
  <c r="BF158" i="8"/>
  <c r="BF160" i="8"/>
  <c r="BF161" i="8"/>
  <c r="BF165" i="8"/>
  <c r="BF171" i="8"/>
  <c r="BF172" i="8"/>
  <c r="BF173" i="8"/>
  <c r="BF175" i="8"/>
  <c r="BF177" i="8"/>
  <c r="F94" i="8"/>
  <c r="BF135" i="8"/>
  <c r="BF139" i="8"/>
  <c r="BF140" i="8"/>
  <c r="BF141" i="8"/>
  <c r="BF145" i="8"/>
  <c r="BF149" i="8"/>
  <c r="BF151" i="8"/>
  <c r="BF164" i="8"/>
  <c r="BF174" i="8"/>
  <c r="BF179" i="8"/>
  <c r="J93" i="8"/>
  <c r="BF138" i="8"/>
  <c r="BF142" i="8"/>
  <c r="BF146" i="8"/>
  <c r="BF147" i="8"/>
  <c r="BF150" i="8"/>
  <c r="BF152" i="8"/>
  <c r="BF154" i="8"/>
  <c r="BF168" i="8"/>
  <c r="BF182" i="8"/>
  <c r="BF134" i="8"/>
  <c r="BF136" i="8"/>
  <c r="BF137" i="8"/>
  <c r="BF143" i="8"/>
  <c r="BF157" i="8"/>
  <c r="BF162" i="8"/>
  <c r="BF163" i="8"/>
  <c r="BF166" i="8"/>
  <c r="BF167" i="8"/>
  <c r="BF169" i="8"/>
  <c r="BF181" i="8"/>
  <c r="BF184" i="8"/>
  <c r="J35" i="8"/>
  <c r="J35" i="9"/>
  <c r="F38" i="9"/>
  <c r="F37" i="10"/>
  <c r="F38" i="8"/>
  <c r="F39" i="9"/>
  <c r="F39" i="10"/>
  <c r="F37" i="8"/>
  <c r="F37" i="9"/>
  <c r="F35" i="9"/>
  <c r="F38" i="10"/>
  <c r="F35" i="8"/>
  <c r="F39" i="8"/>
  <c r="F35" i="10"/>
  <c r="J35" i="10"/>
  <c r="T132" i="8" l="1"/>
  <c r="T131" i="8" s="1"/>
  <c r="T130" i="9"/>
  <c r="P130" i="9"/>
  <c r="R132" i="8"/>
  <c r="R131" i="8" s="1"/>
  <c r="P132" i="8"/>
  <c r="P131" i="8" s="1"/>
  <c r="R130" i="9"/>
  <c r="BK123" i="10"/>
  <c r="J123" i="10" s="1"/>
  <c r="J98" i="10" s="1"/>
  <c r="BK144" i="9"/>
  <c r="J144" i="9"/>
  <c r="J102" i="9" s="1"/>
  <c r="BK132" i="8"/>
  <c r="J132" i="8" s="1"/>
  <c r="J99" i="8" s="1"/>
  <c r="BK130" i="9"/>
  <c r="J130" i="9"/>
  <c r="J98" i="9" s="1"/>
  <c r="J36" i="8"/>
  <c r="F36" i="10"/>
  <c r="F36" i="9"/>
  <c r="J36" i="9"/>
  <c r="F36" i="8"/>
  <c r="J36" i="10"/>
  <c r="BK131" i="8" l="1"/>
  <c r="J131" i="8"/>
  <c r="J32" i="10"/>
  <c r="J32" i="8"/>
  <c r="J32" i="9"/>
  <c r="J41" i="8" l="1"/>
  <c r="J41" i="10"/>
  <c r="J98" i="8"/>
  <c r="J41" i="9"/>
</calcChain>
</file>

<file path=xl/sharedStrings.xml><?xml version="1.0" encoding="utf-8"?>
<sst xmlns="http://schemas.openxmlformats.org/spreadsheetml/2006/main" count="1898" uniqueCount="360">
  <si>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</si>
  <si>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</si>
  <si>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</si>
  <si>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</si>
  <si>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</si>
  <si>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</si>
  <si>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</si>
  <si>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</si>
  <si>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Žiar nad Hronom</t>
  </si>
  <si>
    <t>Dátum:</t>
  </si>
  <si>
    <t>Objednávateľ:</t>
  </si>
  <si>
    <t>IČO:</t>
  </si>
  <si>
    <t>Mesto Žiar nad Hronom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</si>
  <si>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</si>
  <si>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</si>
  <si>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</si>
  <si>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</si>
  <si>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</si>
  <si>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</si>
  <si>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</si>
  <si>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</si>
  <si>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</si>
  <si>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</si>
  <si>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</si>
  <si>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</si>
  <si>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</si>
  <si>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</si>
  <si>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</si>
  <si>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</si>
  <si>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</si>
  <si>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</si>
  <si>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</si>
  <si>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</si>
  <si>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</si>
  <si>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</si>
  <si>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</si>
  <si>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</si>
  <si>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</si>
  <si>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</si>
  <si>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</si>
  <si>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</si>
  <si>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</si>
  <si>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</si>
  <si>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</si>
  <si>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{6fc9a2d8-7440-4c61-a6ab-f8c210b8f9b5}</t>
  </si>
  <si>
    <t>{50decd09-398b-40dc-a9d4-098c1f9add0d}</t>
  </si>
  <si>
    <t>{39efed51-3198-4338-be5d-265f5bd1dc79}</t>
  </si>
  <si>
    <t>KRYCÍ LIST ROZPOČTU</t>
  </si>
  <si>
    <t>Objekt:</t>
  </si>
  <si>
    <t>Časť: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</si>
  <si>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</si>
  <si>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</si>
  <si>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</si>
  <si>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</si>
  <si>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</si>
  <si>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</si>
  <si>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</si>
  <si>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</si>
  <si>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</si>
  <si>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</si>
  <si>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</si>
  <si>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</si>
  <si>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</si>
  <si>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 vnútorná kanalizácia</t>
  </si>
  <si>
    <t>HZS - Hodinové zúčtovacie sadzby</t>
  </si>
  <si>
    <t>OST - Ostatné</t>
  </si>
  <si>
    <t>VRN - Investičné náklady neobsiahnuté v cenách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</si>
  <si>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</si>
  <si>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</si>
  <si>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</si>
  <si>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</si>
  <si>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</si>
  <si>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</si>
  <si>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</si>
  <si>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</si>
  <si>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</si>
  <si>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</si>
  <si>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</si>
  <si>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</si>
  <si>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</si>
  <si>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</si>
  <si>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</si>
  <si>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</si>
  <si>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</si>
  <si>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</si>
  <si>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113107112</t>
  </si>
  <si>
    <t>Odstránenie krytu z kameniva ťaženého hr.brstvy nad 100 do 200mm</t>
  </si>
  <si>
    <t>m2</t>
  </si>
  <si>
    <t>4</t>
  </si>
  <si>
    <t>113107145</t>
  </si>
  <si>
    <t>Odstránenie krytu asfaltového v ploche do 200 m2, hr. nad 200 do 250 mm,  -0,58200t</t>
  </si>
  <si>
    <t>3</t>
  </si>
  <si>
    <t>113308442</t>
  </si>
  <si>
    <t>Rozrytie vrstvy krytu alebo podkladu z kameniva, bez zhutnenia, s asfaltovým spojivom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</si>
  <si>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</si>
  <si>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</si>
  <si>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</si>
  <si>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</si>
  <si>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</si>
  <si>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</si>
  <si>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131201102</t>
  </si>
  <si>
    <t>Výkop nezapaženej jamy v hornine 3, nad 100 do 1000 m3</t>
  </si>
  <si>
    <t>10</t>
  </si>
  <si>
    <t>131201109</t>
  </si>
  <si>
    <t>Hĺbenie nezapažených jám a zárezov. Príplatok za lepivosť horniny 3</t>
  </si>
  <si>
    <t>12</t>
  </si>
  <si>
    <t>7</t>
  </si>
  <si>
    <t>14</t>
  </si>
  <si>
    <t>16</t>
  </si>
  <si>
    <t>9</t>
  </si>
  <si>
    <t>132201201</t>
  </si>
  <si>
    <t>Výkop ryhy šírky 600-2000mm horn.3 do 100m3</t>
  </si>
  <si>
    <t>18</t>
  </si>
  <si>
    <t>132201209</t>
  </si>
  <si>
    <t>Príplatok k cenám za lepivosť pri hĺbení rýh š. nad 600 do 2 000 mm zapaž. i nezapažených, s urovnaním dna v hornine 3</t>
  </si>
  <si>
    <t>11</t>
  </si>
  <si>
    <t>161101501.1</t>
  </si>
  <si>
    <t>Zvislé premiestnenie výkopku z horniny I až IV do 4,5m</t>
  </si>
  <si>
    <t>22</t>
  </si>
  <si>
    <t>162501102</t>
  </si>
  <si>
    <t>Vodorovné premiestnenie výkopku po spevnenej ceste z horniny tr.1-4, do 100 m3 na vzdialenosť do 3000 m</t>
  </si>
  <si>
    <t>24</t>
  </si>
  <si>
    <t>13</t>
  </si>
  <si>
    <t>162501105</t>
  </si>
  <si>
    <t>Vodorovné premiestnenie výkopku po spevnenej ceste z horniny tr.1-4, do 100 m3, príplatok k cene za každých ďalšich a začatých 1000 m</t>
  </si>
  <si>
    <t>26</t>
  </si>
  <si>
    <t>167101101</t>
  </si>
  <si>
    <t>Nakladanie výkopku z hornín do 100 m3 1 až 4</t>
  </si>
  <si>
    <t>28</t>
  </si>
  <si>
    <t>15</t>
  </si>
  <si>
    <t>171209002</t>
  </si>
  <si>
    <t>Poplatok za skladovanie - zemina a kamenivo (17 05) ostatné</t>
  </si>
  <si>
    <t>t</t>
  </si>
  <si>
    <t>30</t>
  </si>
  <si>
    <t>174101002</t>
  </si>
  <si>
    <t>Zásyp sypaninou so zhutnením jam,šachiet,rýh,zárezov alebo okolo objektu nad 100 do 1000 m3</t>
  </si>
  <si>
    <t>32</t>
  </si>
  <si>
    <t>17</t>
  </si>
  <si>
    <t>175101101</t>
  </si>
  <si>
    <t>Obsyp potrubia sypaninou z vhodných hornín 1 až 4 bez prehodenia sypaniny</t>
  </si>
  <si>
    <t>34</t>
  </si>
  <si>
    <t>M</t>
  </si>
  <si>
    <t>58331000290.1</t>
  </si>
  <si>
    <t>Štrkopiesok frakcia 0-16 mm</t>
  </si>
  <si>
    <t>36</t>
  </si>
  <si>
    <t>19</t>
  </si>
  <si>
    <t>175101201</t>
  </si>
  <si>
    <t>Obsyp objektov štrkop. z vhodných hornín 1 až 4 bez prehodenia sypaniny</t>
  </si>
  <si>
    <t>38</t>
  </si>
  <si>
    <t>5833100038.1</t>
  </si>
  <si>
    <t>Štrkopiesok frakcia 16-32 mm</t>
  </si>
  <si>
    <t>40</t>
  </si>
  <si>
    <t>21</t>
  </si>
  <si>
    <t>181301113</t>
  </si>
  <si>
    <t>Rozprestretie ornice v rovine, plocha nad 500 m2, hr. do 200 mm</t>
  </si>
  <si>
    <t>42</t>
  </si>
  <si>
    <t>Vodorovné konštrukcie</t>
  </si>
  <si>
    <t>451541111</t>
  </si>
  <si>
    <t>Lôžko pod potrubie, stoky a drobné objekty, v otvorenom výkope zo štrkodrvy 0-63 mm</t>
  </si>
  <si>
    <t>44</t>
  </si>
  <si>
    <t>23</t>
  </si>
  <si>
    <t>451573111</t>
  </si>
  <si>
    <t>Lôžko pod potrubie, stoky a drobné objekty, v otvorenom výkope z piesku a štrkopiesku do 63 mm</t>
  </si>
  <si>
    <t>46</t>
  </si>
  <si>
    <t>Komunikácie</t>
  </si>
  <si>
    <t>566902213</t>
  </si>
  <si>
    <t>Vyspravenie podkladu po prekopoch inžinierskych sietí plochy nad 15 m2 štrkopieskom, po zhutnení hr. 200 mm</t>
  </si>
  <si>
    <t>48</t>
  </si>
  <si>
    <t>25</t>
  </si>
  <si>
    <t>566902252</t>
  </si>
  <si>
    <t>Vyspravenie podkladu po prekopoch inžinierskych sietí plochy nad 15 m2 asfaltovým betónom ACP, po zhutnení hr. 150 mm</t>
  </si>
  <si>
    <t>50</t>
  </si>
  <si>
    <t>Rúrové vedenie</t>
  </si>
  <si>
    <t>m</t>
  </si>
  <si>
    <t>52</t>
  </si>
  <si>
    <t>27</t>
  </si>
  <si>
    <t>721171111.1</t>
  </si>
  <si>
    <t>Potrubie z PVC - U odpadové ležaté hrdlové D 125,vrátane tvaroviek</t>
  </si>
  <si>
    <t>54</t>
  </si>
  <si>
    <t>56</t>
  </si>
  <si>
    <t>29</t>
  </si>
  <si>
    <t>58</t>
  </si>
  <si>
    <t>60</t>
  </si>
  <si>
    <t>31</t>
  </si>
  <si>
    <t>892311000</t>
  </si>
  <si>
    <t>Skúška tesnosti kanalizácie do D 150</t>
  </si>
  <si>
    <t>62</t>
  </si>
  <si>
    <t>sub</t>
  </si>
  <si>
    <t>64</t>
  </si>
  <si>
    <t>33</t>
  </si>
  <si>
    <t>kpl</t>
  </si>
  <si>
    <t>66</t>
  </si>
  <si>
    <t>68</t>
  </si>
  <si>
    <t>35</t>
  </si>
  <si>
    <t>70</t>
  </si>
  <si>
    <t>72</t>
  </si>
  <si>
    <t>37</t>
  </si>
  <si>
    <t>74</t>
  </si>
  <si>
    <t>76</t>
  </si>
  <si>
    <t>39</t>
  </si>
  <si>
    <t>78</t>
  </si>
  <si>
    <t>80</t>
  </si>
  <si>
    <t>41</t>
  </si>
  <si>
    <t>82</t>
  </si>
  <si>
    <t>84</t>
  </si>
  <si>
    <t>43</t>
  </si>
  <si>
    <t>86</t>
  </si>
  <si>
    <t>899721132</t>
  </si>
  <si>
    <t>Označenie kanalizačného potrubia hnedou výstražnou fóliou</t>
  </si>
  <si>
    <t>Ostatné konštrukcie a práce-búranie</t>
  </si>
  <si>
    <t>919735113</t>
  </si>
  <si>
    <t>Rezanie existujúceho asfaltového krytu alebo podkladu hĺbky nad 100 do 150 mm</t>
  </si>
  <si>
    <t>979082213</t>
  </si>
  <si>
    <t>Vodorovná doprava sutiny so zložením a hrubým urovnaním na vzdialenosť do 1 km</t>
  </si>
  <si>
    <t>979082219</t>
  </si>
  <si>
    <t>Príplatok k cene za každý ďalší aj začatý 1 km nad 1 km</t>
  </si>
  <si>
    <t>979087212</t>
  </si>
  <si>
    <t>Nakladanie na dopravné prostriedky pre vodorovnú dopravu sutiny</t>
  </si>
  <si>
    <t>9790872pc</t>
  </si>
  <si>
    <t>Poplatok za skládku sute-/asf.suť/</t>
  </si>
  <si>
    <t>99</t>
  </si>
  <si>
    <t>Presun hmôt HSV</t>
  </si>
  <si>
    <t>998276101</t>
  </si>
  <si>
    <t>Presun hmôt pre rúrové vedenie hĺbené z rúr z plast., hmôt alebo sklolamin. v otvorenom výkope</t>
  </si>
  <si>
    <t>PSV</t>
  </si>
  <si>
    <t>Práce a dodávky PSV</t>
  </si>
  <si>
    <t>721</t>
  </si>
  <si>
    <t>Zdravotechnika -  vnútorná kanalizácia</t>
  </si>
  <si>
    <t>ks</t>
  </si>
  <si>
    <t>%</t>
  </si>
  <si>
    <t>HZS</t>
  </si>
  <si>
    <t>Hodinové zúčtovacie sadzby</t>
  </si>
  <si>
    <t>HZS000113</t>
  </si>
  <si>
    <t>Stavebno montážne práce náročné ucelené - odborné, (Tr. 3) v rozsahu viac ako 8 hodín</t>
  </si>
  <si>
    <t>hod</t>
  </si>
  <si>
    <t>262144</t>
  </si>
  <si>
    <t>OST</t>
  </si>
  <si>
    <t>Ostatné</t>
  </si>
  <si>
    <t>OSTS000213.1</t>
  </si>
  <si>
    <t>Stavebno montážne práce náročné ucelené - odborné, uvedenie zariadenia do prevádzky a vyskúšanie</t>
  </si>
  <si>
    <t>OSTS000213.2</t>
  </si>
  <si>
    <t>Projektová dokumentácia objektu</t>
  </si>
  <si>
    <t>VRN</t>
  </si>
  <si>
    <t>Investičné náklady neobsiahnuté v cenách</t>
  </si>
  <si>
    <t>001500001.S</t>
  </si>
  <si>
    <t>Rezerva na nepredvídané výdavky</t>
  </si>
  <si>
    <t>VP</t>
  </si>
  <si>
    <t xml:space="preserve">  Práce naviac</t>
  </si>
  <si>
    <t>PN</t>
  </si>
  <si>
    <t>D1 - Založenie dažďovej záhrady</t>
  </si>
  <si>
    <t>D1</t>
  </si>
  <si>
    <t>Založenie dažďovej záhrady</t>
  </si>
  <si>
    <t>Pol1</t>
  </si>
  <si>
    <t>Výkop telesa dažďovej záhrady a skládkovanie zeminy - odvoz + spätné zahumusovanie</t>
  </si>
  <si>
    <t>Pol2</t>
  </si>
  <si>
    <t>Drenážne kamenivo napr. riečne lámané fr. 32/64</t>
  </si>
  <si>
    <t>Pol3</t>
  </si>
  <si>
    <t>Kamenné obsypy vyústenia žľabov a zaústenia lapača riečne kamenivo prané fr. 16/32 mm</t>
  </si>
  <si>
    <t>Pol4</t>
  </si>
  <si>
    <t>Kanalizačná vpusť spodná D 110 (KVS110S-Li) suchá, liatina 327S-Li</t>
  </si>
  <si>
    <t>Pol5</t>
  </si>
  <si>
    <t>Napojenie kanalizačnej vpuste s redukciou DN125/110 na potrubie DN125</t>
  </si>
  <si>
    <t>Pol6</t>
  </si>
  <si>
    <t>Kanalizačné potrubie PVC DN 125mm s napojením na retenčné nádrže</t>
  </si>
  <si>
    <t>Pol7</t>
  </si>
  <si>
    <t>Koleno pre kanalizačné potrubie PVC DN125 87°</t>
  </si>
  <si>
    <t>Pol8</t>
  </si>
  <si>
    <t>Koleno pre kanalizačné potrubie PVC DN125 45°</t>
  </si>
  <si>
    <t>Pol9</t>
  </si>
  <si>
    <t>T-kus pre kanalizačné potrubie PVC DN125</t>
  </si>
  <si>
    <t>Pol10</t>
  </si>
  <si>
    <t>Geotextília 300g/m2 vrátane pre obsypy</t>
  </si>
  <si>
    <t>Pol11</t>
  </si>
  <si>
    <t>Spätné zahumusovanie s pôdnym vlahovým kondicionérom</t>
  </si>
  <si>
    <t>Pol12</t>
  </si>
  <si>
    <t>Výkop jamiek pre výsadbu</t>
  </si>
  <si>
    <t>Pol19</t>
  </si>
  <si>
    <t>Zalievanie vysadených rastlín 2×</t>
  </si>
  <si>
    <t>Pol20</t>
  </si>
  <si>
    <t>Mulčovanie vysadených rastlín kôrou z ihličnatých drevín fr. 0/40mm  hr. 70-100mm</t>
  </si>
  <si>
    <t>003 - SO 03 4. ZŠ Jilemníckého</t>
  </si>
  <si>
    <t>01 - SO03.1- Technológia</t>
  </si>
  <si>
    <t>721171112.1</t>
  </si>
  <si>
    <t>Potrubie z PVC - U odpadové ležaté hrdlové D 150,vrátane tvaroviek</t>
  </si>
  <si>
    <t>721171113.1</t>
  </si>
  <si>
    <t>Potrubie z PVC - U odpadové ležaté hrdlové D 200 ,vrátane tvaroviek</t>
  </si>
  <si>
    <t>892351000</t>
  </si>
  <si>
    <t>Skúška tesnosti kanalizácie D 200</t>
  </si>
  <si>
    <t>8941703.1</t>
  </si>
  <si>
    <t>Montáž vsakovacieho objektu VO 01 (SO03-42,01 m3) SO03.4- ZŠ  Jilemníckého</t>
  </si>
  <si>
    <t>2866500031.1</t>
  </si>
  <si>
    <t>Vsakovací objekt VO 01- Ecoblock MAXX+prísluš. (SO03- Objem 42,01  m3-)SO03.4-ZŠ Jilemnického   Vsakovací objekt Ecoblock MAXX (0,8m x 0,8m x 0,35 m - včítane geotextílie a kompletnej nátokovej - filtračnej šachty s liatinovým poklopom</t>
  </si>
  <si>
    <t>8941703.2</t>
  </si>
  <si>
    <t>Montáž vsakovacieho objektu VO 02 (SO03-37,3m3) SO03.4- ZŠ  Jilemnického</t>
  </si>
  <si>
    <t>2866500031.2</t>
  </si>
  <si>
    <t>Vsakovací objekt VO 02- Ecoblock MAXX+prísluš. (SO03- Objem 37,30 m3-)SO03.4-ZŠ  Jilemnického  Vsakovací objekt Ecoblock MAXX (0,8m x 0,8m x 0,35 m - včítane geotextílie a kompletnej nátokovej - filtračnej šachty s liatinovým poklopom</t>
  </si>
  <si>
    <t>02 - SO03.3- Zdravotechnika</t>
  </si>
  <si>
    <t xml:space="preserve">    763 - Konštrukcie - drevostavby</t>
  </si>
  <si>
    <t xml:space="preserve">    783 - Nátery</t>
  </si>
  <si>
    <t>941955003</t>
  </si>
  <si>
    <t>Lešenie ľahké pracovné pomocné s výškou lešeňovej podlahy nad 1,90 do 2,50 m</t>
  </si>
  <si>
    <t>971033351</t>
  </si>
  <si>
    <t>Vybúranie otvoru v murive tehl. plochy do 0, 09 m2 hr.do 450 mm,  -0,08000t</t>
  </si>
  <si>
    <t>972054241</t>
  </si>
  <si>
    <t>Vybúranie otvoru v stropoch,podlahách a klenbách železob. plochy do 0, 09 m2, hr.nad 120 mm,  -0,03200t</t>
  </si>
  <si>
    <t>979011111</t>
  </si>
  <si>
    <t>Zvislá doprava sutiny a vybúraných hmôt za prvé podlažie nad alebo pod základným podlažím</t>
  </si>
  <si>
    <t>979011131</t>
  </si>
  <si>
    <t>Zvislá doprava sutiny po schodoch ručne do 3.5 m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</si>
  <si>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</si>
  <si>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</si>
  <si>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</si>
  <si>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</si>
  <si>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979082111</t>
  </si>
  <si>
    <t>Vnútrostavenisková doprava sutiny a vybúraných hmôt do 10 m</t>
  </si>
  <si>
    <t>979089612</t>
  </si>
  <si>
    <t>Poplatok za skladovanie - iné odpady zo stavieb a demolácií (17 09), ostatné</t>
  </si>
  <si>
    <t>999281111</t>
  </si>
  <si>
    <t>Presun hmôt pre opravy a údržbu objektov vrátane vonkajších plášťov výšky do 25 m</t>
  </si>
  <si>
    <t>721171112</t>
  </si>
  <si>
    <t>Potrubie z PVC - U odpadové ležaté hrdlové D 160x3, 9</t>
  </si>
  <si>
    <t>7211712pc</t>
  </si>
  <si>
    <t>Potrubie z rúr PVC pre odpadovú kanalizáciu 110/2,2ežaté zavesené /pod stropom vrát.závesov/</t>
  </si>
  <si>
    <t>7211712pc1</t>
  </si>
  <si>
    <t>Potrubie z rúr PVC pre odpadovú kanalizáciu 125x2,2 ežaté zavesené /pod stropom vrátane zvesov/</t>
  </si>
  <si>
    <t>721171210.1</t>
  </si>
  <si>
    <t>Potrubie z rúr  PVC 160x3,0 ležaté zavesené /pod stropom vrátane závesov/</t>
  </si>
  <si>
    <t>721290111</t>
  </si>
  <si>
    <t>Ostatné - skúška tesnosti kanalizácie v objektoch vodou do DN 125</t>
  </si>
  <si>
    <t>721290112</t>
  </si>
  <si>
    <t>Ostatné - skúška tesnosti kanalizácie v objektoch vodou DN 150 alebo DN 200</t>
  </si>
  <si>
    <t>998721202</t>
  </si>
  <si>
    <t>Presun hmôt pre vnútornú kanalizáciu v objektoch výšky nad 6 do 12 m</t>
  </si>
  <si>
    <t>763</t>
  </si>
  <si>
    <t>Konštrukcie - drevostavby</t>
  </si>
  <si>
    <t>7631340pc</t>
  </si>
  <si>
    <t>SDK  okapotovanie rozvodov pod stropom  závesná kca profil UA, montážny profil CD , dosky GKFI hr. 12,5 mm</t>
  </si>
  <si>
    <t>998763403</t>
  </si>
  <si>
    <t>Presun hmôt pre sádrokartónové konštrukcie v stavbách(objektoch )výšky od 7 do 24 m</t>
  </si>
  <si>
    <t>783</t>
  </si>
  <si>
    <t>Nátery</t>
  </si>
  <si>
    <t>783894612</t>
  </si>
  <si>
    <t>Náter farbami ekologickými riediteľnými vodou SADAKRINOM bielym pre náter sadrokartón. stropov 2x</t>
  </si>
  <si>
    <t>HZS000113p</t>
  </si>
  <si>
    <t>Stavebno montážne práce náročné ucelené - odborné...ostatné /ako vysprav.otvorov ,oprava stien maľovanie a pod.-v nevyhnutnom rozsahu../</t>
  </si>
  <si>
    <t>03 - SO03ZH - Sadové úpravy</t>
  </si>
  <si>
    <t>Pol23</t>
  </si>
  <si>
    <t>Echinacea purpurea 'Magnus</t>
  </si>
  <si>
    <t>Pol24</t>
  </si>
  <si>
    <t>Penisetum alupeculoides 'Hameln'</t>
  </si>
  <si>
    <t>Pol25</t>
  </si>
  <si>
    <t>Salvia nemorosa 'Canadonna'</t>
  </si>
  <si>
    <t>Pol26</t>
  </si>
  <si>
    <t>Sedum spectabile 'Neon'</t>
  </si>
  <si>
    <t>Pol27</t>
  </si>
  <si>
    <t>Achillea 'Terracota'</t>
  </si>
  <si>
    <t>Pol28</t>
  </si>
  <si>
    <t>Stachys monieri 'Humelo</t>
  </si>
  <si>
    <t>Pol29</t>
  </si>
  <si>
    <t>Veronica 'Ulster Blue Dwarf'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</si>
</sst>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19" fillId="0" borderId="12" xfId="0" applyNumberFormat="1" applyFont="1" applyBorder="1"/>
    <xf numFmtId="166" fontId="19" fillId="0" borderId="13" xfId="0" applyNumberFormat="1" applyFont="1" applyBorder="1"/>
    <xf numFmtId="4" fontId="2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4" fillId="0" borderId="21" xfId="0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 wrapText="1"/>
    </xf>
    <xf numFmtId="167" fontId="14" fillId="0" borderId="21" xfId="0" applyNumberFormat="1" applyFont="1" applyBorder="1" applyAlignment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1" xfId="0" applyFont="1" applyBorder="1" applyAlignment="1">
      <alignment horizontal="center" vertical="center"/>
    </xf>
    <xf numFmtId="49" fontId="21" fillId="0" borderId="21" xfId="0" applyNumberFormat="1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167" fontId="21" fillId="0" borderId="21" xfId="0" applyNumberFormat="1" applyFont="1" applyBorder="1" applyAlignment="1">
      <alignment vertical="center"/>
    </xf>
    <xf numFmtId="4" fontId="21" fillId="2" borderId="21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4" fillId="2" borderId="21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2" borderId="21" xfId="0" applyFill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center" vertical="center" wrapText="1"/>
      <protection locked="0"/>
    </xf>
    <xf numFmtId="167" fontId="0" fillId="2" borderId="21" xfId="0" applyNumberFormat="1" applyFill="1" applyBorder="1" applyAlignment="1" applyProtection="1">
      <alignment vertical="center"/>
      <protection locked="0"/>
    </xf>
    <xf numFmtId="4" fontId="0" fillId="2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13" fillId="2" borderId="21" xfId="0" applyFont="1" applyFill="1" applyBorder="1" applyAlignment="1" applyProtection="1">
      <alignment horizontal="left" vertical="center"/>
      <protection locked="0"/>
    </xf>
    <xf numFmtId="0" fontId="13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91"/>
  <sheetViews>
    <sheetView showGridLines="0" tabSelected="1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44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280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281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ROUND(J131,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ROUND((ROUND((SUM(BE131:BE184)),  2) + SUM(BE186:BE190)), 2)</f>
        <v>0</v>
      </c>
      <c r="G35" s="43"/>
      <c r="H35" s="43"/>
      <c r="I35" s="44">
        <v>0.2</v>
      </c>
      <c r="J35" s="42">
        <f>ROUND((ROUND(((SUM(BE131:BE184))*I35),  2) + (SUM(BE186:BE190)*I35)),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ROUND((ROUND((SUM(BF131:BF184)),  2) + SUM(BF186:BF190)), 2)</f>
        <v>0</v>
      </c>
      <c r="G36" s="43"/>
      <c r="H36" s="43"/>
      <c r="I36" s="44">
        <v>0.2</v>
      </c>
      <c r="J36" s="42">
        <f>ROUND((ROUND(((SUM(BF131:BF184))*I36),  2) + (SUM(BF186:BF190)*I36)),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ROUND((ROUND((SUM(BG131:BG184)),  2) + SUM(BG186:BG190)),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ROUND((ROUND((SUM(BH131:BH184)),  2) + SUM(BH186:BH190)),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ROUND((ROUND((SUM(BI131:BI184)),  2) + SUM(BI186:BI190)),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280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01 - SO03.1- Technológia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J131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55</v>
      </c>
      <c r="E99" s="59"/>
      <c r="F99" s="59"/>
      <c r="G99" s="59"/>
      <c r="H99" s="59"/>
      <c r="I99" s="59"/>
      <c r="J99" s="60">
        <f>J132</f>
        <v>0</v>
      </c>
      <c r="L99" s="57"/>
    </row>
    <row r="100" spans="2:47" s="4" customFormat="1" ht="19.899999999999999" customHeight="1" x14ac:dyDescent="0.2">
      <c r="B100" s="61"/>
      <c r="D100" s="62" t="s">
        <v>56</v>
      </c>
      <c r="E100" s="63"/>
      <c r="F100" s="63"/>
      <c r="G100" s="63"/>
      <c r="H100" s="63"/>
      <c r="I100" s="63"/>
      <c r="J100" s="64">
        <f>J133</f>
        <v>0</v>
      </c>
      <c r="L100" s="61"/>
    </row>
    <row r="101" spans="2:47" s="4" customFormat="1" ht="19.899999999999999" customHeight="1" x14ac:dyDescent="0.2">
      <c r="B101" s="61"/>
      <c r="D101" s="62" t="s">
        <v>57</v>
      </c>
      <c r="E101" s="63"/>
      <c r="F101" s="63"/>
      <c r="G101" s="63"/>
      <c r="H101" s="63"/>
      <c r="I101" s="63"/>
      <c r="J101" s="64">
        <f>J153</f>
        <v>0</v>
      </c>
      <c r="L101" s="61"/>
    </row>
    <row r="102" spans="2:47" s="4" customFormat="1" ht="19.899999999999999" customHeight="1" x14ac:dyDescent="0.2">
      <c r="B102" s="61"/>
      <c r="D102" s="62" t="s">
        <v>58</v>
      </c>
      <c r="E102" s="63"/>
      <c r="F102" s="63"/>
      <c r="G102" s="63"/>
      <c r="H102" s="63"/>
      <c r="I102" s="63"/>
      <c r="J102" s="64">
        <f>J156</f>
        <v>0</v>
      </c>
      <c r="L102" s="61"/>
    </row>
    <row r="103" spans="2:47" s="4" customFormat="1" ht="19.899999999999999" customHeight="1" x14ac:dyDescent="0.2">
      <c r="B103" s="61"/>
      <c r="D103" s="62" t="s">
        <v>59</v>
      </c>
      <c r="E103" s="63"/>
      <c r="F103" s="63"/>
      <c r="G103" s="63"/>
      <c r="H103" s="63"/>
      <c r="I103" s="63"/>
      <c r="J103" s="64">
        <f>J159</f>
        <v>0</v>
      </c>
      <c r="L103" s="61"/>
    </row>
    <row r="104" spans="2:47" s="4" customFormat="1" ht="19.899999999999999" customHeight="1" x14ac:dyDescent="0.2">
      <c r="B104" s="61"/>
      <c r="D104" s="62" t="s">
        <v>60</v>
      </c>
      <c r="E104" s="63"/>
      <c r="F104" s="63"/>
      <c r="G104" s="63"/>
      <c r="H104" s="63"/>
      <c r="I104" s="63"/>
      <c r="J104" s="64">
        <f>J170</f>
        <v>0</v>
      </c>
      <c r="L104" s="61"/>
    </row>
    <row r="105" spans="2:47" s="4" customFormat="1" ht="19.899999999999999" customHeight="1" x14ac:dyDescent="0.2">
      <c r="B105" s="61"/>
      <c r="D105" s="62" t="s">
        <v>61</v>
      </c>
      <c r="E105" s="63"/>
      <c r="F105" s="63"/>
      <c r="G105" s="63"/>
      <c r="H105" s="63"/>
      <c r="I105" s="63"/>
      <c r="J105" s="64">
        <f>J176</f>
        <v>0</v>
      </c>
      <c r="L105" s="61"/>
    </row>
    <row r="106" spans="2:47" s="3" customFormat="1" ht="24.95" customHeight="1" x14ac:dyDescent="0.2">
      <c r="B106" s="57"/>
      <c r="D106" s="58" t="s">
        <v>64</v>
      </c>
      <c r="E106" s="59"/>
      <c r="F106" s="59"/>
      <c r="G106" s="59"/>
      <c r="H106" s="59"/>
      <c r="I106" s="59"/>
      <c r="J106" s="60">
        <f>J178</f>
        <v>0</v>
      </c>
      <c r="L106" s="57"/>
    </row>
    <row r="107" spans="2:47" s="3" customFormat="1" ht="24.95" customHeight="1" x14ac:dyDescent="0.2">
      <c r="B107" s="57"/>
      <c r="D107" s="58" t="s">
        <v>65</v>
      </c>
      <c r="E107" s="59"/>
      <c r="F107" s="59"/>
      <c r="G107" s="59"/>
      <c r="H107" s="59"/>
      <c r="I107" s="59"/>
      <c r="J107" s="60">
        <f>J180</f>
        <v>0</v>
      </c>
      <c r="L107" s="57"/>
    </row>
    <row r="108" spans="2:47" s="3" customFormat="1" ht="24.95" customHeight="1" x14ac:dyDescent="0.2">
      <c r="B108" s="57"/>
      <c r="D108" s="58" t="s">
        <v>66</v>
      </c>
      <c r="E108" s="59"/>
      <c r="F108" s="59"/>
      <c r="G108" s="59"/>
      <c r="H108" s="59"/>
      <c r="I108" s="59"/>
      <c r="J108" s="60">
        <f>J183</f>
        <v>0</v>
      </c>
      <c r="L108" s="57"/>
    </row>
    <row r="109" spans="2:47" s="3" customFormat="1" ht="21.75" customHeight="1" x14ac:dyDescent="0.2">
      <c r="B109" s="57"/>
      <c r="D109" s="65" t="s">
        <v>67</v>
      </c>
      <c r="J109" s="66">
        <f>J185</f>
        <v>0</v>
      </c>
      <c r="L109" s="57"/>
    </row>
    <row r="110" spans="2:47" s="1" customFormat="1" ht="21.75" customHeight="1" x14ac:dyDescent="0.2">
      <c r="B110" s="16"/>
      <c r="L110" s="16"/>
    </row>
    <row r="111" spans="2:47" s="1" customFormat="1" ht="6.95" customHeight="1" x14ac:dyDescent="0.2">
      <c r="B111" s="23"/>
      <c r="C111" s="24"/>
      <c r="D111" s="24"/>
      <c r="E111" s="24"/>
      <c r="F111" s="24"/>
      <c r="G111" s="24"/>
      <c r="H111" s="24"/>
      <c r="I111" s="24"/>
      <c r="J111" s="24"/>
      <c r="K111" s="24"/>
      <c r="L111" s="16"/>
    </row>
    <row r="115" spans="2:12" s="1" customFormat="1" ht="6.95" customHeight="1" x14ac:dyDescent="0.2">
      <c r="B115" s="25"/>
      <c r="C115" s="26"/>
      <c r="D115" s="26"/>
      <c r="E115" s="26"/>
      <c r="F115" s="26"/>
      <c r="G115" s="26"/>
      <c r="H115" s="26"/>
      <c r="I115" s="26"/>
      <c r="J115" s="26"/>
      <c r="K115" s="26"/>
      <c r="L115" s="16"/>
    </row>
    <row r="116" spans="2:12" s="1" customFormat="1" ht="24.95" customHeight="1" x14ac:dyDescent="0.2">
      <c r="B116" s="16"/>
      <c r="C116" s="11" t="s">
        <v>68</v>
      </c>
      <c r="L116" s="16"/>
    </row>
    <row r="117" spans="2:12" s="1" customFormat="1" ht="6.95" customHeight="1" x14ac:dyDescent="0.2">
      <c r="B117" s="16"/>
      <c r="L117" s="16"/>
    </row>
    <row r="118" spans="2:12" s="1" customFormat="1" ht="12" customHeight="1" x14ac:dyDescent="0.2">
      <c r="B118" s="16"/>
      <c r="C118" s="13" t="s">
        <v>4</v>
      </c>
      <c r="L118" s="16"/>
    </row>
    <row r="119" spans="2:12" s="1" customFormat="1" ht="26.25" customHeight="1" x14ac:dyDescent="0.2">
      <c r="B119" s="16"/>
      <c r="E119" s="129" t="e">
        <f>E7</f>
        <v>#REF!</v>
      </c>
      <c r="F119" s="130"/>
      <c r="G119" s="130"/>
      <c r="H119" s="130"/>
      <c r="L119" s="16"/>
    </row>
    <row r="120" spans="2:12" ht="12" customHeight="1" x14ac:dyDescent="0.2">
      <c r="B120" s="10"/>
      <c r="C120" s="13" t="s">
        <v>48</v>
      </c>
      <c r="L120" s="10"/>
    </row>
    <row r="121" spans="2:12" s="1" customFormat="1" ht="16.5" customHeight="1" x14ac:dyDescent="0.2">
      <c r="B121" s="16"/>
      <c r="E121" s="129" t="s">
        <v>280</v>
      </c>
      <c r="F121" s="131"/>
      <c r="G121" s="131"/>
      <c r="H121" s="131"/>
      <c r="L121" s="16"/>
    </row>
    <row r="122" spans="2:12" s="1" customFormat="1" ht="12" customHeight="1" x14ac:dyDescent="0.2">
      <c r="B122" s="16"/>
      <c r="C122" s="13" t="s">
        <v>49</v>
      </c>
      <c r="L122" s="16"/>
    </row>
    <row r="123" spans="2:12" s="1" customFormat="1" ht="16.5" customHeight="1" x14ac:dyDescent="0.2">
      <c r="B123" s="16"/>
      <c r="E123" s="125" t="str">
        <f>E11</f>
        <v>01 - SO03.1- Technológia</v>
      </c>
      <c r="F123" s="131"/>
      <c r="G123" s="131"/>
      <c r="H123" s="131"/>
      <c r="L123" s="16"/>
    </row>
    <row r="124" spans="2:12" s="1" customFormat="1" ht="6.95" customHeight="1" x14ac:dyDescent="0.2">
      <c r="B124" s="16"/>
      <c r="L124" s="16"/>
    </row>
    <row r="125" spans="2:12" s="1" customFormat="1" ht="12" customHeight="1" x14ac:dyDescent="0.2">
      <c r="B125" s="16"/>
      <c r="C125" s="13" t="s">
        <v>7</v>
      </c>
      <c r="F125" s="12" t="str">
        <f>F14</f>
        <v>Žiar nad Hronom</v>
      </c>
      <c r="I125" s="13" t="s">
        <v>9</v>
      </c>
      <c r="J125" s="27" t="e">
        <f>IF(J14="","",J14)</f>
        <v>#REF!</v>
      </c>
      <c r="L125" s="16"/>
    </row>
    <row r="126" spans="2:12" s="1" customFormat="1" ht="6.95" customHeight="1" x14ac:dyDescent="0.2">
      <c r="B126" s="16"/>
      <c r="L126" s="16"/>
    </row>
    <row r="127" spans="2:12" s="1" customFormat="1" ht="15.2" customHeight="1" x14ac:dyDescent="0.2">
      <c r="B127" s="16"/>
      <c r="C127" s="13" t="s">
        <v>10</v>
      </c>
      <c r="F127" s="12" t="str">
        <f>E17</f>
        <v>Mesto Žiar nad Hronom</v>
      </c>
      <c r="I127" s="13" t="s">
        <v>15</v>
      </c>
      <c r="J127" s="15" t="e">
        <f>E23</f>
        <v>#REF!</v>
      </c>
      <c r="L127" s="16"/>
    </row>
    <row r="128" spans="2:12" s="1" customFormat="1" ht="15.2" customHeight="1" x14ac:dyDescent="0.2">
      <c r="B128" s="16"/>
      <c r="C128" s="13" t="s">
        <v>14</v>
      </c>
      <c r="F128" s="12" t="e">
        <f>IF(E20="","",E20)</f>
        <v>#REF!</v>
      </c>
      <c r="I128" s="13" t="s">
        <v>16</v>
      </c>
      <c r="J128" s="15" t="e">
        <f>E26</f>
        <v>#REF!</v>
      </c>
      <c r="L128" s="16"/>
    </row>
    <row r="129" spans="2:65" s="1" customFormat="1" ht="10.35" customHeight="1" x14ac:dyDescent="0.2">
      <c r="B129" s="16"/>
      <c r="L129" s="16"/>
    </row>
    <row r="130" spans="2:65" s="5" customFormat="1" ht="29.25" customHeight="1" x14ac:dyDescent="0.2">
      <c r="B130" s="67"/>
      <c r="C130" s="68" t="s">
        <v>69</v>
      </c>
      <c r="D130" s="69" t="s">
        <v>39</v>
      </c>
      <c r="E130" s="69" t="s">
        <v>37</v>
      </c>
      <c r="F130" s="69" t="s">
        <v>38</v>
      </c>
      <c r="G130" s="69" t="s">
        <v>70</v>
      </c>
      <c r="H130" s="69" t="s">
        <v>71</v>
      </c>
      <c r="I130" s="69" t="s">
        <v>72</v>
      </c>
      <c r="J130" s="70" t="s">
        <v>52</v>
      </c>
      <c r="K130" s="71" t="s">
        <v>73</v>
      </c>
      <c r="L130" s="67"/>
      <c r="M130" s="32" t="s">
        <v>0</v>
      </c>
      <c r="N130" s="33" t="s">
        <v>22</v>
      </c>
      <c r="O130" s="33" t="s">
        <v>74</v>
      </c>
      <c r="P130" s="33" t="s">
        <v>75</v>
      </c>
      <c r="Q130" s="33" t="s">
        <v>76</v>
      </c>
      <c r="R130" s="33" t="s">
        <v>77</v>
      </c>
      <c r="S130" s="33" t="s">
        <v>78</v>
      </c>
      <c r="T130" s="34" t="s">
        <v>79</v>
      </c>
    </row>
    <row r="131" spans="2:65" s="1" customFormat="1" ht="22.9" customHeight="1" x14ac:dyDescent="0.25">
      <c r="B131" s="16"/>
      <c r="C131" s="36" t="s">
        <v>53</v>
      </c>
      <c r="J131" s="72">
        <f>BK131</f>
        <v>0</v>
      </c>
      <c r="L131" s="16"/>
      <c r="M131" s="35"/>
      <c r="N131" s="28"/>
      <c r="O131" s="28"/>
      <c r="P131" s="73">
        <f>P132+P178+P180+P183+P185</f>
        <v>0</v>
      </c>
      <c r="Q131" s="28"/>
      <c r="R131" s="73">
        <f>R132+R178+R180+R183+R185</f>
        <v>0</v>
      </c>
      <c r="S131" s="28"/>
      <c r="T131" s="74">
        <f>T132+T178+T180+T183+T185</f>
        <v>0</v>
      </c>
      <c r="AT131" s="7" t="s">
        <v>40</v>
      </c>
      <c r="AU131" s="7" t="s">
        <v>54</v>
      </c>
      <c r="BK131" s="75">
        <f>BK132+BK178+BK180+BK183+BK185</f>
        <v>0</v>
      </c>
    </row>
    <row r="132" spans="2:65" s="6" customFormat="1" ht="25.9" customHeight="1" x14ac:dyDescent="0.2">
      <c r="B132" s="76"/>
      <c r="D132" s="77" t="s">
        <v>40</v>
      </c>
      <c r="E132" s="78" t="s">
        <v>80</v>
      </c>
      <c r="F132" s="78" t="s">
        <v>81</v>
      </c>
      <c r="I132" s="79"/>
      <c r="J132" s="66">
        <f>BK132</f>
        <v>0</v>
      </c>
      <c r="L132" s="76"/>
      <c r="M132" s="80"/>
      <c r="P132" s="81">
        <f>P133+P153+P156+P159+P170+P176</f>
        <v>0</v>
      </c>
      <c r="R132" s="81">
        <f>R133+R153+R156+R159+R170+R176</f>
        <v>0</v>
      </c>
      <c r="T132" s="82">
        <f>T133+T153+T156+T159+T170+T176</f>
        <v>0</v>
      </c>
      <c r="AR132" s="77" t="s">
        <v>42</v>
      </c>
      <c r="AT132" s="83" t="s">
        <v>40</v>
      </c>
      <c r="AU132" s="83" t="s">
        <v>41</v>
      </c>
      <c r="AY132" s="77" t="s">
        <v>82</v>
      </c>
      <c r="BK132" s="84">
        <f>BK133+BK153+BK156+BK159+BK170+BK176</f>
        <v>0</v>
      </c>
    </row>
    <row r="133" spans="2:65" s="6" customFormat="1" ht="22.9" customHeight="1" x14ac:dyDescent="0.2">
      <c r="B133" s="76"/>
      <c r="D133" s="77" t="s">
        <v>40</v>
      </c>
      <c r="E133" s="85" t="s">
        <v>42</v>
      </c>
      <c r="F133" s="85" t="s">
        <v>83</v>
      </c>
      <c r="I133" s="79"/>
      <c r="J133" s="86">
        <f>BK133</f>
        <v>0</v>
      </c>
      <c r="L133" s="76"/>
      <c r="M133" s="80"/>
      <c r="P133" s="81">
        <f>SUM(P134:P152)</f>
        <v>0</v>
      </c>
      <c r="R133" s="81">
        <f>SUM(R134:R152)</f>
        <v>0</v>
      </c>
      <c r="T133" s="82">
        <f>SUM(T134:T152)</f>
        <v>0</v>
      </c>
      <c r="AR133" s="77" t="s">
        <v>42</v>
      </c>
      <c r="AT133" s="83" t="s">
        <v>40</v>
      </c>
      <c r="AU133" s="83" t="s">
        <v>42</v>
      </c>
      <c r="AY133" s="77" t="s">
        <v>82</v>
      </c>
      <c r="BK133" s="84">
        <f>SUM(BK134:BK152)</f>
        <v>0</v>
      </c>
    </row>
    <row r="134" spans="2:65" s="1" customFormat="1" ht="24.2" customHeight="1" x14ac:dyDescent="0.2">
      <c r="B134" s="16"/>
      <c r="C134" s="87" t="s">
        <v>42</v>
      </c>
      <c r="D134" s="87" t="s">
        <v>84</v>
      </c>
      <c r="E134" s="88" t="s">
        <v>85</v>
      </c>
      <c r="F134" s="89" t="s">
        <v>86</v>
      </c>
      <c r="G134" s="90" t="s">
        <v>87</v>
      </c>
      <c r="H134" s="91">
        <v>12</v>
      </c>
      <c r="I134" s="92"/>
      <c r="J134" s="93">
        <f t="shared" ref="J134:J152" si="0">ROUND(I134*H134,2)</f>
        <v>0</v>
      </c>
      <c r="K134" s="94"/>
      <c r="L134" s="16"/>
      <c r="M134" s="95" t="s">
        <v>0</v>
      </c>
      <c r="N134" s="96" t="s">
        <v>24</v>
      </c>
      <c r="P134" s="97">
        <f t="shared" ref="P134:P152" si="1">O134*H134</f>
        <v>0</v>
      </c>
      <c r="Q134" s="97">
        <v>0</v>
      </c>
      <c r="R134" s="97">
        <f t="shared" ref="R134:R152" si="2">Q134*H134</f>
        <v>0</v>
      </c>
      <c r="S134" s="97">
        <v>0</v>
      </c>
      <c r="T134" s="98">
        <f t="shared" ref="T134:T152" si="3">S134*H134</f>
        <v>0</v>
      </c>
      <c r="AR134" s="99" t="s">
        <v>88</v>
      </c>
      <c r="AT134" s="99" t="s">
        <v>84</v>
      </c>
      <c r="AU134" s="99" t="s">
        <v>43</v>
      </c>
      <c r="AY134" s="7" t="s">
        <v>82</v>
      </c>
      <c r="BE134" s="100">
        <f t="shared" ref="BE134:BE152" si="4">IF(N134="základná",J134,0)</f>
        <v>0</v>
      </c>
      <c r="BF134" s="100">
        <f t="shared" ref="BF134:BF152" si="5">IF(N134="znížená",J134,0)</f>
        <v>0</v>
      </c>
      <c r="BG134" s="100">
        <f t="shared" ref="BG134:BG152" si="6">IF(N134="zákl. prenesená",J134,0)</f>
        <v>0</v>
      </c>
      <c r="BH134" s="100">
        <f t="shared" ref="BH134:BH152" si="7">IF(N134="zníž. prenesená",J134,0)</f>
        <v>0</v>
      </c>
      <c r="BI134" s="100">
        <f t="shared" ref="BI134:BI152" si="8">IF(N134="nulová",J134,0)</f>
        <v>0</v>
      </c>
      <c r="BJ134" s="7" t="s">
        <v>43</v>
      </c>
      <c r="BK134" s="100">
        <f t="shared" ref="BK134:BK152" si="9">ROUND(I134*H134,2)</f>
        <v>0</v>
      </c>
      <c r="BL134" s="7" t="s">
        <v>88</v>
      </c>
      <c r="BM134" s="99" t="s">
        <v>43</v>
      </c>
    </row>
    <row r="135" spans="2:65" s="1" customFormat="1" ht="24.2" customHeight="1" x14ac:dyDescent="0.2">
      <c r="B135" s="16"/>
      <c r="C135" s="87" t="s">
        <v>43</v>
      </c>
      <c r="D135" s="87" t="s">
        <v>84</v>
      </c>
      <c r="E135" s="88" t="s">
        <v>89</v>
      </c>
      <c r="F135" s="89" t="s">
        <v>90</v>
      </c>
      <c r="G135" s="90" t="s">
        <v>87</v>
      </c>
      <c r="H135" s="91">
        <v>12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88</v>
      </c>
    </row>
    <row r="136" spans="2:65" s="1" customFormat="1" ht="24.2" customHeight="1" x14ac:dyDescent="0.2">
      <c r="B136" s="16"/>
      <c r="C136" s="87" t="s">
        <v>91</v>
      </c>
      <c r="D136" s="87" t="s">
        <v>84</v>
      </c>
      <c r="E136" s="88" t="s">
        <v>92</v>
      </c>
      <c r="F136" s="89" t="s">
        <v>93</v>
      </c>
      <c r="G136" s="90" t="s">
        <v>87</v>
      </c>
      <c r="H136" s="91">
        <v>12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94</v>
      </c>
    </row>
    <row r="137" spans="2:65" s="1" customFormat="1" ht="33" customHeight="1" x14ac:dyDescent="0.2">
      <c r="B137" s="16"/>
      <c r="C137" s="87" t="s">
        <v>88</v>
      </c>
      <c r="D137" s="87" t="s">
        <v>84</v>
      </c>
      <c r="E137" s="88" t="s">
        <v>95</v>
      </c>
      <c r="F137" s="89" t="s">
        <v>96</v>
      </c>
      <c r="G137" s="90" t="s">
        <v>97</v>
      </c>
      <c r="H137" s="91">
        <v>36.28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98</v>
      </c>
    </row>
    <row r="138" spans="2:65" s="1" customFormat="1" ht="24.2" customHeight="1" x14ac:dyDescent="0.2">
      <c r="B138" s="16"/>
      <c r="C138" s="87" t="s">
        <v>99</v>
      </c>
      <c r="D138" s="87" t="s">
        <v>84</v>
      </c>
      <c r="E138" s="88" t="s">
        <v>100</v>
      </c>
      <c r="F138" s="89" t="s">
        <v>101</v>
      </c>
      <c r="G138" s="90" t="s">
        <v>97</v>
      </c>
      <c r="H138" s="91">
        <v>204.54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102</v>
      </c>
    </row>
    <row r="139" spans="2:65" s="1" customFormat="1" ht="24.2" customHeight="1" x14ac:dyDescent="0.2">
      <c r="B139" s="16"/>
      <c r="C139" s="87" t="s">
        <v>94</v>
      </c>
      <c r="D139" s="87" t="s">
        <v>84</v>
      </c>
      <c r="E139" s="88" t="s">
        <v>103</v>
      </c>
      <c r="F139" s="89" t="s">
        <v>104</v>
      </c>
      <c r="G139" s="90" t="s">
        <v>97</v>
      </c>
      <c r="H139" s="91">
        <v>204.54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105</v>
      </c>
    </row>
    <row r="140" spans="2:65" s="1" customFormat="1" ht="16.5" customHeight="1" x14ac:dyDescent="0.2">
      <c r="B140" s="16"/>
      <c r="C140" s="87" t="s">
        <v>106</v>
      </c>
      <c r="D140" s="87" t="s">
        <v>84</v>
      </c>
      <c r="E140" s="88" t="s">
        <v>110</v>
      </c>
      <c r="F140" s="89" t="s">
        <v>111</v>
      </c>
      <c r="G140" s="90" t="s">
        <v>97</v>
      </c>
      <c r="H140" s="91">
        <v>52.5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107</v>
      </c>
    </row>
    <row r="141" spans="2:65" s="1" customFormat="1" ht="37.9" customHeight="1" x14ac:dyDescent="0.2">
      <c r="B141" s="16"/>
      <c r="C141" s="87" t="s">
        <v>98</v>
      </c>
      <c r="D141" s="87" t="s">
        <v>84</v>
      </c>
      <c r="E141" s="88" t="s">
        <v>113</v>
      </c>
      <c r="F141" s="89" t="s">
        <v>114</v>
      </c>
      <c r="G141" s="90" t="s">
        <v>97</v>
      </c>
      <c r="H141" s="91">
        <v>52.5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88</v>
      </c>
      <c r="AT141" s="99" t="s">
        <v>84</v>
      </c>
      <c r="AU141" s="99" t="s">
        <v>43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88</v>
      </c>
      <c r="BM141" s="99" t="s">
        <v>108</v>
      </c>
    </row>
    <row r="142" spans="2:65" s="1" customFormat="1" ht="21.75" customHeight="1" x14ac:dyDescent="0.2">
      <c r="B142" s="16"/>
      <c r="C142" s="87" t="s">
        <v>109</v>
      </c>
      <c r="D142" s="87" t="s">
        <v>84</v>
      </c>
      <c r="E142" s="88" t="s">
        <v>116</v>
      </c>
      <c r="F142" s="89" t="s">
        <v>117</v>
      </c>
      <c r="G142" s="90" t="s">
        <v>97</v>
      </c>
      <c r="H142" s="91">
        <v>204.54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88</v>
      </c>
      <c r="AT142" s="99" t="s">
        <v>84</v>
      </c>
      <c r="AU142" s="99" t="s">
        <v>43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88</v>
      </c>
      <c r="BM142" s="99" t="s">
        <v>112</v>
      </c>
    </row>
    <row r="143" spans="2:65" s="1" customFormat="1" ht="33" customHeight="1" x14ac:dyDescent="0.2">
      <c r="B143" s="16"/>
      <c r="C143" s="87" t="s">
        <v>102</v>
      </c>
      <c r="D143" s="87" t="s">
        <v>84</v>
      </c>
      <c r="E143" s="88" t="s">
        <v>119</v>
      </c>
      <c r="F143" s="89" t="s">
        <v>120</v>
      </c>
      <c r="G143" s="90" t="s">
        <v>97</v>
      </c>
      <c r="H143" s="91">
        <v>157.41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88</v>
      </c>
      <c r="AT143" s="99" t="s">
        <v>84</v>
      </c>
      <c r="AU143" s="99" t="s">
        <v>43</v>
      </c>
      <c r="AY143" s="7" t="s">
        <v>82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88</v>
      </c>
      <c r="BM143" s="99" t="s">
        <v>2</v>
      </c>
    </row>
    <row r="144" spans="2:65" s="1" customFormat="1" ht="37.9" customHeight="1" x14ac:dyDescent="0.2">
      <c r="B144" s="16"/>
      <c r="C144" s="87" t="s">
        <v>115</v>
      </c>
      <c r="D144" s="87" t="s">
        <v>84</v>
      </c>
      <c r="E144" s="88" t="s">
        <v>123</v>
      </c>
      <c r="F144" s="89" t="s">
        <v>124</v>
      </c>
      <c r="G144" s="90" t="s">
        <v>97</v>
      </c>
      <c r="H144" s="91">
        <v>1101.8699999999999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24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88</v>
      </c>
      <c r="AT144" s="99" t="s">
        <v>84</v>
      </c>
      <c r="AU144" s="99" t="s">
        <v>43</v>
      </c>
      <c r="AY144" s="7" t="s">
        <v>82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88</v>
      </c>
      <c r="BM144" s="99" t="s">
        <v>118</v>
      </c>
    </row>
    <row r="145" spans="2:65" s="1" customFormat="1" ht="21.75" customHeight="1" x14ac:dyDescent="0.2">
      <c r="B145" s="16"/>
      <c r="C145" s="87" t="s">
        <v>105</v>
      </c>
      <c r="D145" s="87" t="s">
        <v>84</v>
      </c>
      <c r="E145" s="88" t="s">
        <v>126</v>
      </c>
      <c r="F145" s="89" t="s">
        <v>127</v>
      </c>
      <c r="G145" s="90" t="s">
        <v>97</v>
      </c>
      <c r="H145" s="91">
        <v>157.41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24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88</v>
      </c>
      <c r="AT145" s="99" t="s">
        <v>84</v>
      </c>
      <c r="AU145" s="99" t="s">
        <v>43</v>
      </c>
      <c r="AY145" s="7" t="s">
        <v>82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43</v>
      </c>
      <c r="BK145" s="100">
        <f t="shared" si="9"/>
        <v>0</v>
      </c>
      <c r="BL145" s="7" t="s">
        <v>88</v>
      </c>
      <c r="BM145" s="99" t="s">
        <v>121</v>
      </c>
    </row>
    <row r="146" spans="2:65" s="1" customFormat="1" ht="24.2" customHeight="1" x14ac:dyDescent="0.2">
      <c r="B146" s="16"/>
      <c r="C146" s="87" t="s">
        <v>122</v>
      </c>
      <c r="D146" s="87" t="s">
        <v>84</v>
      </c>
      <c r="E146" s="88" t="s">
        <v>130</v>
      </c>
      <c r="F146" s="89" t="s">
        <v>131</v>
      </c>
      <c r="G146" s="90" t="s">
        <v>132</v>
      </c>
      <c r="H146" s="91">
        <v>236.11500000000001</v>
      </c>
      <c r="I146" s="92"/>
      <c r="J146" s="93">
        <f t="shared" si="0"/>
        <v>0</v>
      </c>
      <c r="K146" s="94"/>
      <c r="L146" s="16"/>
      <c r="M146" s="95" t="s">
        <v>0</v>
      </c>
      <c r="N146" s="96" t="s">
        <v>24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88</v>
      </c>
      <c r="AT146" s="99" t="s">
        <v>84</v>
      </c>
      <c r="AU146" s="99" t="s">
        <v>43</v>
      </c>
      <c r="AY146" s="7" t="s">
        <v>82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43</v>
      </c>
      <c r="BK146" s="100">
        <f t="shared" si="9"/>
        <v>0</v>
      </c>
      <c r="BL146" s="7" t="s">
        <v>88</v>
      </c>
      <c r="BM146" s="99" t="s">
        <v>125</v>
      </c>
    </row>
    <row r="147" spans="2:65" s="1" customFormat="1" ht="33" customHeight="1" x14ac:dyDescent="0.2">
      <c r="B147" s="16"/>
      <c r="C147" s="87" t="s">
        <v>107</v>
      </c>
      <c r="D147" s="87" t="s">
        <v>84</v>
      </c>
      <c r="E147" s="88" t="s">
        <v>134</v>
      </c>
      <c r="F147" s="89" t="s">
        <v>135</v>
      </c>
      <c r="G147" s="90" t="s">
        <v>97</v>
      </c>
      <c r="H147" s="91">
        <v>99.63</v>
      </c>
      <c r="I147" s="92"/>
      <c r="J147" s="93">
        <f t="shared" si="0"/>
        <v>0</v>
      </c>
      <c r="K147" s="94"/>
      <c r="L147" s="16"/>
      <c r="M147" s="95" t="s">
        <v>0</v>
      </c>
      <c r="N147" s="96" t="s">
        <v>24</v>
      </c>
      <c r="P147" s="97">
        <f t="shared" si="1"/>
        <v>0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88</v>
      </c>
      <c r="AT147" s="99" t="s">
        <v>84</v>
      </c>
      <c r="AU147" s="99" t="s">
        <v>43</v>
      </c>
      <c r="AY147" s="7" t="s">
        <v>82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7" t="s">
        <v>43</v>
      </c>
      <c r="BK147" s="100">
        <f t="shared" si="9"/>
        <v>0</v>
      </c>
      <c r="BL147" s="7" t="s">
        <v>88</v>
      </c>
      <c r="BM147" s="99" t="s">
        <v>128</v>
      </c>
    </row>
    <row r="148" spans="2:65" s="1" customFormat="1" ht="24.2" customHeight="1" x14ac:dyDescent="0.2">
      <c r="B148" s="16"/>
      <c r="C148" s="87" t="s">
        <v>129</v>
      </c>
      <c r="D148" s="87" t="s">
        <v>84</v>
      </c>
      <c r="E148" s="88" t="s">
        <v>138</v>
      </c>
      <c r="F148" s="89" t="s">
        <v>139</v>
      </c>
      <c r="G148" s="90" t="s">
        <v>97</v>
      </c>
      <c r="H148" s="91">
        <v>16.8</v>
      </c>
      <c r="I148" s="92"/>
      <c r="J148" s="93">
        <f t="shared" si="0"/>
        <v>0</v>
      </c>
      <c r="K148" s="94"/>
      <c r="L148" s="16"/>
      <c r="M148" s="95" t="s">
        <v>0</v>
      </c>
      <c r="N148" s="96" t="s">
        <v>24</v>
      </c>
      <c r="P148" s="97">
        <f t="shared" si="1"/>
        <v>0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88</v>
      </c>
      <c r="AT148" s="99" t="s">
        <v>84</v>
      </c>
      <c r="AU148" s="99" t="s">
        <v>43</v>
      </c>
      <c r="AY148" s="7" t="s">
        <v>82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7" t="s">
        <v>43</v>
      </c>
      <c r="BK148" s="100">
        <f t="shared" si="9"/>
        <v>0</v>
      </c>
      <c r="BL148" s="7" t="s">
        <v>88</v>
      </c>
      <c r="BM148" s="99" t="s">
        <v>133</v>
      </c>
    </row>
    <row r="149" spans="2:65" s="1" customFormat="1" ht="16.5" customHeight="1" x14ac:dyDescent="0.2">
      <c r="B149" s="16"/>
      <c r="C149" s="101" t="s">
        <v>108</v>
      </c>
      <c r="D149" s="101" t="s">
        <v>141</v>
      </c>
      <c r="E149" s="102" t="s">
        <v>142</v>
      </c>
      <c r="F149" s="103" t="s">
        <v>143</v>
      </c>
      <c r="G149" s="104" t="s">
        <v>132</v>
      </c>
      <c r="H149" s="105">
        <v>28.056000000000001</v>
      </c>
      <c r="I149" s="106"/>
      <c r="J149" s="107">
        <f t="shared" si="0"/>
        <v>0</v>
      </c>
      <c r="K149" s="108"/>
      <c r="L149" s="109"/>
      <c r="M149" s="110" t="s">
        <v>0</v>
      </c>
      <c r="N149" s="111" t="s">
        <v>24</v>
      </c>
      <c r="P149" s="97">
        <f t="shared" si="1"/>
        <v>0</v>
      </c>
      <c r="Q149" s="97">
        <v>0</v>
      </c>
      <c r="R149" s="97">
        <f t="shared" si="2"/>
        <v>0</v>
      </c>
      <c r="S149" s="97">
        <v>0</v>
      </c>
      <c r="T149" s="98">
        <f t="shared" si="3"/>
        <v>0</v>
      </c>
      <c r="AR149" s="99" t="s">
        <v>98</v>
      </c>
      <c r="AT149" s="99" t="s">
        <v>141</v>
      </c>
      <c r="AU149" s="99" t="s">
        <v>43</v>
      </c>
      <c r="AY149" s="7" t="s">
        <v>82</v>
      </c>
      <c r="BE149" s="100">
        <f t="shared" si="4"/>
        <v>0</v>
      </c>
      <c r="BF149" s="100">
        <f t="shared" si="5"/>
        <v>0</v>
      </c>
      <c r="BG149" s="100">
        <f t="shared" si="6"/>
        <v>0</v>
      </c>
      <c r="BH149" s="100">
        <f t="shared" si="7"/>
        <v>0</v>
      </c>
      <c r="BI149" s="100">
        <f t="shared" si="8"/>
        <v>0</v>
      </c>
      <c r="BJ149" s="7" t="s">
        <v>43</v>
      </c>
      <c r="BK149" s="100">
        <f t="shared" si="9"/>
        <v>0</v>
      </c>
      <c r="BL149" s="7" t="s">
        <v>88</v>
      </c>
      <c r="BM149" s="99" t="s">
        <v>136</v>
      </c>
    </row>
    <row r="150" spans="2:65" s="1" customFormat="1" ht="24.2" customHeight="1" x14ac:dyDescent="0.2">
      <c r="B150" s="16"/>
      <c r="C150" s="87" t="s">
        <v>137</v>
      </c>
      <c r="D150" s="87" t="s">
        <v>84</v>
      </c>
      <c r="E150" s="88" t="s">
        <v>146</v>
      </c>
      <c r="F150" s="89" t="s">
        <v>147</v>
      </c>
      <c r="G150" s="90" t="s">
        <v>97</v>
      </c>
      <c r="H150" s="91">
        <v>29.22</v>
      </c>
      <c r="I150" s="92"/>
      <c r="J150" s="93">
        <f t="shared" si="0"/>
        <v>0</v>
      </c>
      <c r="K150" s="94"/>
      <c r="L150" s="16"/>
      <c r="M150" s="95" t="s">
        <v>0</v>
      </c>
      <c r="N150" s="96" t="s">
        <v>24</v>
      </c>
      <c r="P150" s="97">
        <f t="shared" si="1"/>
        <v>0</v>
      </c>
      <c r="Q150" s="97">
        <v>0</v>
      </c>
      <c r="R150" s="97">
        <f t="shared" si="2"/>
        <v>0</v>
      </c>
      <c r="S150" s="97">
        <v>0</v>
      </c>
      <c r="T150" s="98">
        <f t="shared" si="3"/>
        <v>0</v>
      </c>
      <c r="AR150" s="99" t="s">
        <v>88</v>
      </c>
      <c r="AT150" s="99" t="s">
        <v>84</v>
      </c>
      <c r="AU150" s="99" t="s">
        <v>43</v>
      </c>
      <c r="AY150" s="7" t="s">
        <v>82</v>
      </c>
      <c r="BE150" s="100">
        <f t="shared" si="4"/>
        <v>0</v>
      </c>
      <c r="BF150" s="100">
        <f t="shared" si="5"/>
        <v>0</v>
      </c>
      <c r="BG150" s="100">
        <f t="shared" si="6"/>
        <v>0</v>
      </c>
      <c r="BH150" s="100">
        <f t="shared" si="7"/>
        <v>0</v>
      </c>
      <c r="BI150" s="100">
        <f t="shared" si="8"/>
        <v>0</v>
      </c>
      <c r="BJ150" s="7" t="s">
        <v>43</v>
      </c>
      <c r="BK150" s="100">
        <f t="shared" si="9"/>
        <v>0</v>
      </c>
      <c r="BL150" s="7" t="s">
        <v>88</v>
      </c>
      <c r="BM150" s="99" t="s">
        <v>140</v>
      </c>
    </row>
    <row r="151" spans="2:65" s="1" customFormat="1" ht="16.5" customHeight="1" x14ac:dyDescent="0.2">
      <c r="B151" s="16"/>
      <c r="C151" s="101" t="s">
        <v>112</v>
      </c>
      <c r="D151" s="101" t="s">
        <v>141</v>
      </c>
      <c r="E151" s="102" t="s">
        <v>149</v>
      </c>
      <c r="F151" s="103" t="s">
        <v>150</v>
      </c>
      <c r="G151" s="104" t="s">
        <v>132</v>
      </c>
      <c r="H151" s="105">
        <v>48.796999999999997</v>
      </c>
      <c r="I151" s="106"/>
      <c r="J151" s="107">
        <f t="shared" si="0"/>
        <v>0</v>
      </c>
      <c r="K151" s="108"/>
      <c r="L151" s="109"/>
      <c r="M151" s="110" t="s">
        <v>0</v>
      </c>
      <c r="N151" s="111" t="s">
        <v>24</v>
      </c>
      <c r="P151" s="97">
        <f t="shared" si="1"/>
        <v>0</v>
      </c>
      <c r="Q151" s="97">
        <v>0</v>
      </c>
      <c r="R151" s="97">
        <f t="shared" si="2"/>
        <v>0</v>
      </c>
      <c r="S151" s="97">
        <v>0</v>
      </c>
      <c r="T151" s="98">
        <f t="shared" si="3"/>
        <v>0</v>
      </c>
      <c r="AR151" s="99" t="s">
        <v>98</v>
      </c>
      <c r="AT151" s="99" t="s">
        <v>141</v>
      </c>
      <c r="AU151" s="99" t="s">
        <v>43</v>
      </c>
      <c r="AY151" s="7" t="s">
        <v>82</v>
      </c>
      <c r="BE151" s="100">
        <f t="shared" si="4"/>
        <v>0</v>
      </c>
      <c r="BF151" s="100">
        <f t="shared" si="5"/>
        <v>0</v>
      </c>
      <c r="BG151" s="100">
        <f t="shared" si="6"/>
        <v>0</v>
      </c>
      <c r="BH151" s="100">
        <f t="shared" si="7"/>
        <v>0</v>
      </c>
      <c r="BI151" s="100">
        <f t="shared" si="8"/>
        <v>0</v>
      </c>
      <c r="BJ151" s="7" t="s">
        <v>43</v>
      </c>
      <c r="BK151" s="100">
        <f t="shared" si="9"/>
        <v>0</v>
      </c>
      <c r="BL151" s="7" t="s">
        <v>88</v>
      </c>
      <c r="BM151" s="99" t="s">
        <v>144</v>
      </c>
    </row>
    <row r="152" spans="2:65" s="1" customFormat="1" ht="24.2" customHeight="1" x14ac:dyDescent="0.2">
      <c r="B152" s="16"/>
      <c r="C152" s="87" t="s">
        <v>145</v>
      </c>
      <c r="D152" s="87" t="s">
        <v>84</v>
      </c>
      <c r="E152" s="88" t="s">
        <v>153</v>
      </c>
      <c r="F152" s="89" t="s">
        <v>154</v>
      </c>
      <c r="G152" s="90" t="s">
        <v>87</v>
      </c>
      <c r="H152" s="91">
        <v>181.4</v>
      </c>
      <c r="I152" s="92"/>
      <c r="J152" s="93">
        <f t="shared" si="0"/>
        <v>0</v>
      </c>
      <c r="K152" s="94"/>
      <c r="L152" s="16"/>
      <c r="M152" s="95" t="s">
        <v>0</v>
      </c>
      <c r="N152" s="96" t="s">
        <v>24</v>
      </c>
      <c r="P152" s="97">
        <f t="shared" si="1"/>
        <v>0</v>
      </c>
      <c r="Q152" s="97">
        <v>0</v>
      </c>
      <c r="R152" s="97">
        <f t="shared" si="2"/>
        <v>0</v>
      </c>
      <c r="S152" s="97">
        <v>0</v>
      </c>
      <c r="T152" s="98">
        <f t="shared" si="3"/>
        <v>0</v>
      </c>
      <c r="AR152" s="99" t="s">
        <v>88</v>
      </c>
      <c r="AT152" s="99" t="s">
        <v>84</v>
      </c>
      <c r="AU152" s="99" t="s">
        <v>43</v>
      </c>
      <c r="AY152" s="7" t="s">
        <v>82</v>
      </c>
      <c r="BE152" s="100">
        <f t="shared" si="4"/>
        <v>0</v>
      </c>
      <c r="BF152" s="100">
        <f t="shared" si="5"/>
        <v>0</v>
      </c>
      <c r="BG152" s="100">
        <f t="shared" si="6"/>
        <v>0</v>
      </c>
      <c r="BH152" s="100">
        <f t="shared" si="7"/>
        <v>0</v>
      </c>
      <c r="BI152" s="100">
        <f t="shared" si="8"/>
        <v>0</v>
      </c>
      <c r="BJ152" s="7" t="s">
        <v>43</v>
      </c>
      <c r="BK152" s="100">
        <f t="shared" si="9"/>
        <v>0</v>
      </c>
      <c r="BL152" s="7" t="s">
        <v>88</v>
      </c>
      <c r="BM152" s="99" t="s">
        <v>148</v>
      </c>
    </row>
    <row r="153" spans="2:65" s="6" customFormat="1" ht="22.9" customHeight="1" x14ac:dyDescent="0.2">
      <c r="B153" s="76"/>
      <c r="D153" s="77" t="s">
        <v>40</v>
      </c>
      <c r="E153" s="85" t="s">
        <v>88</v>
      </c>
      <c r="F153" s="85" t="s">
        <v>156</v>
      </c>
      <c r="I153" s="79"/>
      <c r="J153" s="86">
        <f>BK153</f>
        <v>0</v>
      </c>
      <c r="L153" s="76"/>
      <c r="M153" s="80"/>
      <c r="P153" s="81">
        <f>SUM(P154:P155)</f>
        <v>0</v>
      </c>
      <c r="R153" s="81">
        <f>SUM(R154:R155)</f>
        <v>0</v>
      </c>
      <c r="T153" s="82">
        <f>SUM(T154:T155)</f>
        <v>0</v>
      </c>
      <c r="AR153" s="77" t="s">
        <v>42</v>
      </c>
      <c r="AT153" s="83" t="s">
        <v>40</v>
      </c>
      <c r="AU153" s="83" t="s">
        <v>42</v>
      </c>
      <c r="AY153" s="77" t="s">
        <v>82</v>
      </c>
      <c r="BK153" s="84">
        <f>SUM(BK154:BK155)</f>
        <v>0</v>
      </c>
    </row>
    <row r="154" spans="2:65" s="1" customFormat="1" ht="24.2" customHeight="1" x14ac:dyDescent="0.2">
      <c r="B154" s="16"/>
      <c r="C154" s="87" t="s">
        <v>2</v>
      </c>
      <c r="D154" s="87" t="s">
        <v>84</v>
      </c>
      <c r="E154" s="88" t="s">
        <v>157</v>
      </c>
      <c r="F154" s="89" t="s">
        <v>158</v>
      </c>
      <c r="G154" s="90" t="s">
        <v>97</v>
      </c>
      <c r="H154" s="91">
        <v>19.48</v>
      </c>
      <c r="I154" s="92"/>
      <c r="J154" s="93">
        <f>ROUND(I154*H154,2)</f>
        <v>0</v>
      </c>
      <c r="K154" s="94"/>
      <c r="L154" s="16"/>
      <c r="M154" s="95" t="s">
        <v>0</v>
      </c>
      <c r="N154" s="96" t="s">
        <v>24</v>
      </c>
      <c r="P154" s="97">
        <f>O154*H154</f>
        <v>0</v>
      </c>
      <c r="Q154" s="97">
        <v>0</v>
      </c>
      <c r="R154" s="97">
        <f>Q154*H154</f>
        <v>0</v>
      </c>
      <c r="S154" s="97">
        <v>0</v>
      </c>
      <c r="T154" s="98">
        <f>S154*H154</f>
        <v>0</v>
      </c>
      <c r="AR154" s="99" t="s">
        <v>88</v>
      </c>
      <c r="AT154" s="99" t="s">
        <v>84</v>
      </c>
      <c r="AU154" s="99" t="s">
        <v>43</v>
      </c>
      <c r="AY154" s="7" t="s">
        <v>82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43</v>
      </c>
      <c r="BK154" s="100">
        <f>ROUND(I154*H154,2)</f>
        <v>0</v>
      </c>
      <c r="BL154" s="7" t="s">
        <v>88</v>
      </c>
      <c r="BM154" s="99" t="s">
        <v>151</v>
      </c>
    </row>
    <row r="155" spans="2:65" s="1" customFormat="1" ht="33" customHeight="1" x14ac:dyDescent="0.2">
      <c r="B155" s="16"/>
      <c r="C155" s="87" t="s">
        <v>152</v>
      </c>
      <c r="D155" s="87" t="s">
        <v>84</v>
      </c>
      <c r="E155" s="88" t="s">
        <v>161</v>
      </c>
      <c r="F155" s="89" t="s">
        <v>162</v>
      </c>
      <c r="G155" s="90" t="s">
        <v>97</v>
      </c>
      <c r="H155" s="91">
        <v>12.6</v>
      </c>
      <c r="I155" s="92"/>
      <c r="J155" s="93">
        <f>ROUND(I155*H155,2)</f>
        <v>0</v>
      </c>
      <c r="K155" s="94"/>
      <c r="L155" s="16"/>
      <c r="M155" s="95" t="s">
        <v>0</v>
      </c>
      <c r="N155" s="96" t="s">
        <v>24</v>
      </c>
      <c r="P155" s="97">
        <f>O155*H155</f>
        <v>0</v>
      </c>
      <c r="Q155" s="97">
        <v>0</v>
      </c>
      <c r="R155" s="97">
        <f>Q155*H155</f>
        <v>0</v>
      </c>
      <c r="S155" s="97">
        <v>0</v>
      </c>
      <c r="T155" s="98">
        <f>S155*H155</f>
        <v>0</v>
      </c>
      <c r="AR155" s="99" t="s">
        <v>88</v>
      </c>
      <c r="AT155" s="99" t="s">
        <v>84</v>
      </c>
      <c r="AU155" s="99" t="s">
        <v>43</v>
      </c>
      <c r="AY155" s="7" t="s">
        <v>82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7" t="s">
        <v>43</v>
      </c>
      <c r="BK155" s="100">
        <f>ROUND(I155*H155,2)</f>
        <v>0</v>
      </c>
      <c r="BL155" s="7" t="s">
        <v>88</v>
      </c>
      <c r="BM155" s="99" t="s">
        <v>155</v>
      </c>
    </row>
    <row r="156" spans="2:65" s="6" customFormat="1" ht="22.9" customHeight="1" x14ac:dyDescent="0.2">
      <c r="B156" s="76"/>
      <c r="D156" s="77" t="s">
        <v>40</v>
      </c>
      <c r="E156" s="85" t="s">
        <v>99</v>
      </c>
      <c r="F156" s="85" t="s">
        <v>164</v>
      </c>
      <c r="I156" s="79"/>
      <c r="J156" s="86">
        <f>BK156</f>
        <v>0</v>
      </c>
      <c r="L156" s="76"/>
      <c r="M156" s="80"/>
      <c r="P156" s="81">
        <f>SUM(P157:P158)</f>
        <v>0</v>
      </c>
      <c r="R156" s="81">
        <f>SUM(R157:R158)</f>
        <v>0</v>
      </c>
      <c r="T156" s="82">
        <f>SUM(T157:T158)</f>
        <v>0</v>
      </c>
      <c r="AR156" s="77" t="s">
        <v>42</v>
      </c>
      <c r="AT156" s="83" t="s">
        <v>40</v>
      </c>
      <c r="AU156" s="83" t="s">
        <v>42</v>
      </c>
      <c r="AY156" s="77" t="s">
        <v>82</v>
      </c>
      <c r="BK156" s="84">
        <f>SUM(BK157:BK158)</f>
        <v>0</v>
      </c>
    </row>
    <row r="157" spans="2:65" s="1" customFormat="1" ht="37.9" customHeight="1" x14ac:dyDescent="0.2">
      <c r="B157" s="16"/>
      <c r="C157" s="87" t="s">
        <v>118</v>
      </c>
      <c r="D157" s="87" t="s">
        <v>84</v>
      </c>
      <c r="E157" s="88" t="s">
        <v>165</v>
      </c>
      <c r="F157" s="89" t="s">
        <v>166</v>
      </c>
      <c r="G157" s="90" t="s">
        <v>87</v>
      </c>
      <c r="H157" s="91">
        <v>12</v>
      </c>
      <c r="I157" s="92"/>
      <c r="J157" s="93">
        <f>ROUND(I157*H157,2)</f>
        <v>0</v>
      </c>
      <c r="K157" s="94"/>
      <c r="L157" s="16"/>
      <c r="M157" s="95" t="s">
        <v>0</v>
      </c>
      <c r="N157" s="96" t="s">
        <v>24</v>
      </c>
      <c r="P157" s="97">
        <f>O157*H157</f>
        <v>0</v>
      </c>
      <c r="Q157" s="97">
        <v>0</v>
      </c>
      <c r="R157" s="97">
        <f>Q157*H157</f>
        <v>0</v>
      </c>
      <c r="S157" s="97">
        <v>0</v>
      </c>
      <c r="T157" s="98">
        <f>S157*H157</f>
        <v>0</v>
      </c>
      <c r="AR157" s="99" t="s">
        <v>88</v>
      </c>
      <c r="AT157" s="99" t="s">
        <v>84</v>
      </c>
      <c r="AU157" s="99" t="s">
        <v>43</v>
      </c>
      <c r="AY157" s="7" t="s">
        <v>82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7" t="s">
        <v>43</v>
      </c>
      <c r="BK157" s="100">
        <f>ROUND(I157*H157,2)</f>
        <v>0</v>
      </c>
      <c r="BL157" s="7" t="s">
        <v>88</v>
      </c>
      <c r="BM157" s="99" t="s">
        <v>159</v>
      </c>
    </row>
    <row r="158" spans="2:65" s="1" customFormat="1" ht="37.9" customHeight="1" x14ac:dyDescent="0.2">
      <c r="B158" s="16"/>
      <c r="C158" s="87" t="s">
        <v>160</v>
      </c>
      <c r="D158" s="87" t="s">
        <v>84</v>
      </c>
      <c r="E158" s="88" t="s">
        <v>169</v>
      </c>
      <c r="F158" s="89" t="s">
        <v>170</v>
      </c>
      <c r="G158" s="90" t="s">
        <v>87</v>
      </c>
      <c r="H158" s="91">
        <v>12</v>
      </c>
      <c r="I158" s="92"/>
      <c r="J158" s="93">
        <f>ROUND(I158*H158,2)</f>
        <v>0</v>
      </c>
      <c r="K158" s="94"/>
      <c r="L158" s="16"/>
      <c r="M158" s="95" t="s">
        <v>0</v>
      </c>
      <c r="N158" s="96" t="s">
        <v>24</v>
      </c>
      <c r="P158" s="97">
        <f>O158*H158</f>
        <v>0</v>
      </c>
      <c r="Q158" s="97">
        <v>0</v>
      </c>
      <c r="R158" s="97">
        <f>Q158*H158</f>
        <v>0</v>
      </c>
      <c r="S158" s="97">
        <v>0</v>
      </c>
      <c r="T158" s="98">
        <f>S158*H158</f>
        <v>0</v>
      </c>
      <c r="AR158" s="99" t="s">
        <v>88</v>
      </c>
      <c r="AT158" s="99" t="s">
        <v>84</v>
      </c>
      <c r="AU158" s="99" t="s">
        <v>43</v>
      </c>
      <c r="AY158" s="7" t="s">
        <v>82</v>
      </c>
      <c r="BE158" s="100">
        <f>IF(N158="základná",J158,0)</f>
        <v>0</v>
      </c>
      <c r="BF158" s="100">
        <f>IF(N158="znížená",J158,0)</f>
        <v>0</v>
      </c>
      <c r="BG158" s="100">
        <f>IF(N158="zákl. prenesená",J158,0)</f>
        <v>0</v>
      </c>
      <c r="BH158" s="100">
        <f>IF(N158="zníž. prenesená",J158,0)</f>
        <v>0</v>
      </c>
      <c r="BI158" s="100">
        <f>IF(N158="nulová",J158,0)</f>
        <v>0</v>
      </c>
      <c r="BJ158" s="7" t="s">
        <v>43</v>
      </c>
      <c r="BK158" s="100">
        <f>ROUND(I158*H158,2)</f>
        <v>0</v>
      </c>
      <c r="BL158" s="7" t="s">
        <v>88</v>
      </c>
      <c r="BM158" s="99" t="s">
        <v>163</v>
      </c>
    </row>
    <row r="159" spans="2:65" s="6" customFormat="1" ht="22.9" customHeight="1" x14ac:dyDescent="0.2">
      <c r="B159" s="76"/>
      <c r="D159" s="77" t="s">
        <v>40</v>
      </c>
      <c r="E159" s="85" t="s">
        <v>98</v>
      </c>
      <c r="F159" s="85" t="s">
        <v>172</v>
      </c>
      <c r="I159" s="79"/>
      <c r="J159" s="86">
        <f>BK159</f>
        <v>0</v>
      </c>
      <c r="L159" s="76"/>
      <c r="M159" s="80"/>
      <c r="P159" s="81">
        <f>SUM(P160:P169)</f>
        <v>0</v>
      </c>
      <c r="R159" s="81">
        <f>SUM(R160:R169)</f>
        <v>0</v>
      </c>
      <c r="T159" s="82">
        <f>SUM(T160:T169)</f>
        <v>0</v>
      </c>
      <c r="AR159" s="77" t="s">
        <v>42</v>
      </c>
      <c r="AT159" s="83" t="s">
        <v>40</v>
      </c>
      <c r="AU159" s="83" t="s">
        <v>42</v>
      </c>
      <c r="AY159" s="77" t="s">
        <v>82</v>
      </c>
      <c r="BK159" s="84">
        <f>SUM(BK160:BK169)</f>
        <v>0</v>
      </c>
    </row>
    <row r="160" spans="2:65" s="1" customFormat="1" ht="24.2" customHeight="1" x14ac:dyDescent="0.2">
      <c r="B160" s="16"/>
      <c r="C160" s="87" t="s">
        <v>121</v>
      </c>
      <c r="D160" s="87" t="s">
        <v>84</v>
      </c>
      <c r="E160" s="88" t="s">
        <v>176</v>
      </c>
      <c r="F160" s="89" t="s">
        <v>177</v>
      </c>
      <c r="G160" s="90" t="s">
        <v>173</v>
      </c>
      <c r="H160" s="91">
        <v>10</v>
      </c>
      <c r="I160" s="92"/>
      <c r="J160" s="93">
        <f t="shared" ref="J160:J169" si="10">ROUND(I160*H160,2)</f>
        <v>0</v>
      </c>
      <c r="K160" s="94"/>
      <c r="L160" s="16"/>
      <c r="M160" s="95" t="s">
        <v>0</v>
      </c>
      <c r="N160" s="96" t="s">
        <v>24</v>
      </c>
      <c r="P160" s="97">
        <f t="shared" ref="P160:P169" si="11">O160*H160</f>
        <v>0</v>
      </c>
      <c r="Q160" s="97">
        <v>0</v>
      </c>
      <c r="R160" s="97">
        <f t="shared" ref="R160:R169" si="12">Q160*H160</f>
        <v>0</v>
      </c>
      <c r="S160" s="97">
        <v>0</v>
      </c>
      <c r="T160" s="98">
        <f t="shared" ref="T160:T169" si="13">S160*H160</f>
        <v>0</v>
      </c>
      <c r="AR160" s="99" t="s">
        <v>88</v>
      </c>
      <c r="AT160" s="99" t="s">
        <v>84</v>
      </c>
      <c r="AU160" s="99" t="s">
        <v>43</v>
      </c>
      <c r="AY160" s="7" t="s">
        <v>82</v>
      </c>
      <c r="BE160" s="100">
        <f t="shared" ref="BE160:BE169" si="14">IF(N160="základná",J160,0)</f>
        <v>0</v>
      </c>
      <c r="BF160" s="100">
        <f t="shared" ref="BF160:BF169" si="15">IF(N160="znížená",J160,0)</f>
        <v>0</v>
      </c>
      <c r="BG160" s="100">
        <f t="shared" ref="BG160:BG169" si="16">IF(N160="zákl. prenesená",J160,0)</f>
        <v>0</v>
      </c>
      <c r="BH160" s="100">
        <f t="shared" ref="BH160:BH169" si="17">IF(N160="zníž. prenesená",J160,0)</f>
        <v>0</v>
      </c>
      <c r="BI160" s="100">
        <f t="shared" ref="BI160:BI169" si="18">IF(N160="nulová",J160,0)</f>
        <v>0</v>
      </c>
      <c r="BJ160" s="7" t="s">
        <v>43</v>
      </c>
      <c r="BK160" s="100">
        <f t="shared" ref="BK160:BK169" si="19">ROUND(I160*H160,2)</f>
        <v>0</v>
      </c>
      <c r="BL160" s="7" t="s">
        <v>88</v>
      </c>
      <c r="BM160" s="99" t="s">
        <v>167</v>
      </c>
    </row>
    <row r="161" spans="2:65" s="1" customFormat="1" ht="24.2" customHeight="1" x14ac:dyDescent="0.2">
      <c r="B161" s="16"/>
      <c r="C161" s="87" t="s">
        <v>168</v>
      </c>
      <c r="D161" s="87" t="s">
        <v>84</v>
      </c>
      <c r="E161" s="88" t="s">
        <v>282</v>
      </c>
      <c r="F161" s="89" t="s">
        <v>283</v>
      </c>
      <c r="G161" s="90" t="s">
        <v>173</v>
      </c>
      <c r="H161" s="91">
        <v>70</v>
      </c>
      <c r="I161" s="92"/>
      <c r="J161" s="93">
        <f t="shared" si="10"/>
        <v>0</v>
      </c>
      <c r="K161" s="94"/>
      <c r="L161" s="16"/>
      <c r="M161" s="95" t="s">
        <v>0</v>
      </c>
      <c r="N161" s="96" t="s">
        <v>24</v>
      </c>
      <c r="P161" s="97">
        <f t="shared" si="11"/>
        <v>0</v>
      </c>
      <c r="Q161" s="97">
        <v>0</v>
      </c>
      <c r="R161" s="97">
        <f t="shared" si="12"/>
        <v>0</v>
      </c>
      <c r="S161" s="97">
        <v>0</v>
      </c>
      <c r="T161" s="98">
        <f t="shared" si="13"/>
        <v>0</v>
      </c>
      <c r="AR161" s="99" t="s">
        <v>88</v>
      </c>
      <c r="AT161" s="99" t="s">
        <v>84</v>
      </c>
      <c r="AU161" s="99" t="s">
        <v>43</v>
      </c>
      <c r="AY161" s="7" t="s">
        <v>82</v>
      </c>
      <c r="BE161" s="100">
        <f t="shared" si="14"/>
        <v>0</v>
      </c>
      <c r="BF161" s="100">
        <f t="shared" si="15"/>
        <v>0</v>
      </c>
      <c r="BG161" s="100">
        <f t="shared" si="16"/>
        <v>0</v>
      </c>
      <c r="BH161" s="100">
        <f t="shared" si="17"/>
        <v>0</v>
      </c>
      <c r="BI161" s="100">
        <f t="shared" si="18"/>
        <v>0</v>
      </c>
      <c r="BJ161" s="7" t="s">
        <v>43</v>
      </c>
      <c r="BK161" s="100">
        <f t="shared" si="19"/>
        <v>0</v>
      </c>
      <c r="BL161" s="7" t="s">
        <v>88</v>
      </c>
      <c r="BM161" s="99" t="s">
        <v>171</v>
      </c>
    </row>
    <row r="162" spans="2:65" s="1" customFormat="1" ht="24.2" customHeight="1" x14ac:dyDescent="0.2">
      <c r="B162" s="16"/>
      <c r="C162" s="87" t="s">
        <v>125</v>
      </c>
      <c r="D162" s="87" t="s">
        <v>84</v>
      </c>
      <c r="E162" s="88" t="s">
        <v>284</v>
      </c>
      <c r="F162" s="89" t="s">
        <v>285</v>
      </c>
      <c r="G162" s="90" t="s">
        <v>173</v>
      </c>
      <c r="H162" s="91">
        <v>33</v>
      </c>
      <c r="I162" s="92"/>
      <c r="J162" s="93">
        <f t="shared" si="10"/>
        <v>0</v>
      </c>
      <c r="K162" s="94"/>
      <c r="L162" s="16"/>
      <c r="M162" s="95" t="s">
        <v>0</v>
      </c>
      <c r="N162" s="96" t="s">
        <v>24</v>
      </c>
      <c r="P162" s="97">
        <f t="shared" si="11"/>
        <v>0</v>
      </c>
      <c r="Q162" s="97">
        <v>0</v>
      </c>
      <c r="R162" s="97">
        <f t="shared" si="12"/>
        <v>0</v>
      </c>
      <c r="S162" s="97">
        <v>0</v>
      </c>
      <c r="T162" s="98">
        <f t="shared" si="13"/>
        <v>0</v>
      </c>
      <c r="AR162" s="99" t="s">
        <v>88</v>
      </c>
      <c r="AT162" s="99" t="s">
        <v>84</v>
      </c>
      <c r="AU162" s="99" t="s">
        <v>43</v>
      </c>
      <c r="AY162" s="7" t="s">
        <v>82</v>
      </c>
      <c r="BE162" s="100">
        <f t="shared" si="14"/>
        <v>0</v>
      </c>
      <c r="BF162" s="100">
        <f t="shared" si="15"/>
        <v>0</v>
      </c>
      <c r="BG162" s="100">
        <f t="shared" si="16"/>
        <v>0</v>
      </c>
      <c r="BH162" s="100">
        <f t="shared" si="17"/>
        <v>0</v>
      </c>
      <c r="BI162" s="100">
        <f t="shared" si="18"/>
        <v>0</v>
      </c>
      <c r="BJ162" s="7" t="s">
        <v>43</v>
      </c>
      <c r="BK162" s="100">
        <f t="shared" si="19"/>
        <v>0</v>
      </c>
      <c r="BL162" s="7" t="s">
        <v>88</v>
      </c>
      <c r="BM162" s="99" t="s">
        <v>174</v>
      </c>
    </row>
    <row r="163" spans="2:65" s="1" customFormat="1" ht="16.5" customHeight="1" x14ac:dyDescent="0.2">
      <c r="B163" s="16"/>
      <c r="C163" s="87" t="s">
        <v>175</v>
      </c>
      <c r="D163" s="87" t="s">
        <v>84</v>
      </c>
      <c r="E163" s="88" t="s">
        <v>184</v>
      </c>
      <c r="F163" s="89" t="s">
        <v>185</v>
      </c>
      <c r="G163" s="90" t="s">
        <v>173</v>
      </c>
      <c r="H163" s="91">
        <v>80</v>
      </c>
      <c r="I163" s="92"/>
      <c r="J163" s="93">
        <f t="shared" si="10"/>
        <v>0</v>
      </c>
      <c r="K163" s="94"/>
      <c r="L163" s="16"/>
      <c r="M163" s="95" t="s">
        <v>0</v>
      </c>
      <c r="N163" s="96" t="s">
        <v>24</v>
      </c>
      <c r="P163" s="97">
        <f t="shared" si="11"/>
        <v>0</v>
      </c>
      <c r="Q163" s="97">
        <v>0</v>
      </c>
      <c r="R163" s="97">
        <f t="shared" si="12"/>
        <v>0</v>
      </c>
      <c r="S163" s="97">
        <v>0</v>
      </c>
      <c r="T163" s="98">
        <f t="shared" si="13"/>
        <v>0</v>
      </c>
      <c r="AR163" s="99" t="s">
        <v>88</v>
      </c>
      <c r="AT163" s="99" t="s">
        <v>84</v>
      </c>
      <c r="AU163" s="99" t="s">
        <v>43</v>
      </c>
      <c r="AY163" s="7" t="s">
        <v>82</v>
      </c>
      <c r="BE163" s="100">
        <f t="shared" si="14"/>
        <v>0</v>
      </c>
      <c r="BF163" s="100">
        <f t="shared" si="15"/>
        <v>0</v>
      </c>
      <c r="BG163" s="100">
        <f t="shared" si="16"/>
        <v>0</v>
      </c>
      <c r="BH163" s="100">
        <f t="shared" si="17"/>
        <v>0</v>
      </c>
      <c r="BI163" s="100">
        <f t="shared" si="18"/>
        <v>0</v>
      </c>
      <c r="BJ163" s="7" t="s">
        <v>43</v>
      </c>
      <c r="BK163" s="100">
        <f t="shared" si="19"/>
        <v>0</v>
      </c>
      <c r="BL163" s="7" t="s">
        <v>88</v>
      </c>
      <c r="BM163" s="99" t="s">
        <v>178</v>
      </c>
    </row>
    <row r="164" spans="2:65" s="1" customFormat="1" ht="16.5" customHeight="1" x14ac:dyDescent="0.2">
      <c r="B164" s="16"/>
      <c r="C164" s="87" t="s">
        <v>128</v>
      </c>
      <c r="D164" s="87" t="s">
        <v>84</v>
      </c>
      <c r="E164" s="88" t="s">
        <v>286</v>
      </c>
      <c r="F164" s="89" t="s">
        <v>287</v>
      </c>
      <c r="G164" s="90" t="s">
        <v>173</v>
      </c>
      <c r="H164" s="91">
        <v>33</v>
      </c>
      <c r="I164" s="92"/>
      <c r="J164" s="93">
        <f t="shared" si="10"/>
        <v>0</v>
      </c>
      <c r="K164" s="94"/>
      <c r="L164" s="16"/>
      <c r="M164" s="95" t="s">
        <v>0</v>
      </c>
      <c r="N164" s="96" t="s">
        <v>24</v>
      </c>
      <c r="P164" s="97">
        <f t="shared" si="11"/>
        <v>0</v>
      </c>
      <c r="Q164" s="97">
        <v>0</v>
      </c>
      <c r="R164" s="97">
        <f t="shared" si="12"/>
        <v>0</v>
      </c>
      <c r="S164" s="97">
        <v>0</v>
      </c>
      <c r="T164" s="98">
        <f t="shared" si="13"/>
        <v>0</v>
      </c>
      <c r="AR164" s="99" t="s">
        <v>88</v>
      </c>
      <c r="AT164" s="99" t="s">
        <v>84</v>
      </c>
      <c r="AU164" s="99" t="s">
        <v>43</v>
      </c>
      <c r="AY164" s="7" t="s">
        <v>82</v>
      </c>
      <c r="BE164" s="100">
        <f t="shared" si="14"/>
        <v>0</v>
      </c>
      <c r="BF164" s="100">
        <f t="shared" si="15"/>
        <v>0</v>
      </c>
      <c r="BG164" s="100">
        <f t="shared" si="16"/>
        <v>0</v>
      </c>
      <c r="BH164" s="100">
        <f t="shared" si="17"/>
        <v>0</v>
      </c>
      <c r="BI164" s="100">
        <f t="shared" si="18"/>
        <v>0</v>
      </c>
      <c r="BJ164" s="7" t="s">
        <v>43</v>
      </c>
      <c r="BK164" s="100">
        <f t="shared" si="19"/>
        <v>0</v>
      </c>
      <c r="BL164" s="7" t="s">
        <v>88</v>
      </c>
      <c r="BM164" s="99" t="s">
        <v>179</v>
      </c>
    </row>
    <row r="165" spans="2:65" s="1" customFormat="1" ht="24.2" customHeight="1" x14ac:dyDescent="0.2">
      <c r="B165" s="16"/>
      <c r="C165" s="87" t="s">
        <v>180</v>
      </c>
      <c r="D165" s="87" t="s">
        <v>84</v>
      </c>
      <c r="E165" s="88" t="s">
        <v>288</v>
      </c>
      <c r="F165" s="89" t="s">
        <v>289</v>
      </c>
      <c r="G165" s="90" t="s">
        <v>187</v>
      </c>
      <c r="H165" s="91">
        <v>1</v>
      </c>
      <c r="I165" s="92"/>
      <c r="J165" s="93">
        <f t="shared" si="10"/>
        <v>0</v>
      </c>
      <c r="K165" s="94"/>
      <c r="L165" s="16"/>
      <c r="M165" s="95" t="s">
        <v>0</v>
      </c>
      <c r="N165" s="96" t="s">
        <v>24</v>
      </c>
      <c r="P165" s="97">
        <f t="shared" si="11"/>
        <v>0</v>
      </c>
      <c r="Q165" s="97">
        <v>0</v>
      </c>
      <c r="R165" s="97">
        <f t="shared" si="12"/>
        <v>0</v>
      </c>
      <c r="S165" s="97">
        <v>0</v>
      </c>
      <c r="T165" s="98">
        <f t="shared" si="13"/>
        <v>0</v>
      </c>
      <c r="AR165" s="99" t="s">
        <v>88</v>
      </c>
      <c r="AT165" s="99" t="s">
        <v>84</v>
      </c>
      <c r="AU165" s="99" t="s">
        <v>43</v>
      </c>
      <c r="AY165" s="7" t="s">
        <v>82</v>
      </c>
      <c r="BE165" s="100">
        <f t="shared" si="14"/>
        <v>0</v>
      </c>
      <c r="BF165" s="100">
        <f t="shared" si="15"/>
        <v>0</v>
      </c>
      <c r="BG165" s="100">
        <f t="shared" si="16"/>
        <v>0</v>
      </c>
      <c r="BH165" s="100">
        <f t="shared" si="17"/>
        <v>0</v>
      </c>
      <c r="BI165" s="100">
        <f t="shared" si="18"/>
        <v>0</v>
      </c>
      <c r="BJ165" s="7" t="s">
        <v>43</v>
      </c>
      <c r="BK165" s="100">
        <f t="shared" si="19"/>
        <v>0</v>
      </c>
      <c r="BL165" s="7" t="s">
        <v>88</v>
      </c>
      <c r="BM165" s="99" t="s">
        <v>181</v>
      </c>
    </row>
    <row r="166" spans="2:65" s="1" customFormat="1" ht="66.75" customHeight="1" x14ac:dyDescent="0.2">
      <c r="B166" s="16"/>
      <c r="C166" s="101" t="s">
        <v>133</v>
      </c>
      <c r="D166" s="101" t="s">
        <v>141</v>
      </c>
      <c r="E166" s="102" t="s">
        <v>290</v>
      </c>
      <c r="F166" s="103" t="s">
        <v>291</v>
      </c>
      <c r="G166" s="104" t="s">
        <v>190</v>
      </c>
      <c r="H166" s="105">
        <v>1</v>
      </c>
      <c r="I166" s="106"/>
      <c r="J166" s="107">
        <f t="shared" si="10"/>
        <v>0</v>
      </c>
      <c r="K166" s="108"/>
      <c r="L166" s="109"/>
      <c r="M166" s="110" t="s">
        <v>0</v>
      </c>
      <c r="N166" s="111" t="s">
        <v>24</v>
      </c>
      <c r="P166" s="97">
        <f t="shared" si="11"/>
        <v>0</v>
      </c>
      <c r="Q166" s="97">
        <v>0</v>
      </c>
      <c r="R166" s="97">
        <f t="shared" si="12"/>
        <v>0</v>
      </c>
      <c r="S166" s="97">
        <v>0</v>
      </c>
      <c r="T166" s="98">
        <f t="shared" si="13"/>
        <v>0</v>
      </c>
      <c r="AR166" s="99" t="s">
        <v>98</v>
      </c>
      <c r="AT166" s="99" t="s">
        <v>141</v>
      </c>
      <c r="AU166" s="99" t="s">
        <v>43</v>
      </c>
      <c r="AY166" s="7" t="s">
        <v>82</v>
      </c>
      <c r="BE166" s="100">
        <f t="shared" si="14"/>
        <v>0</v>
      </c>
      <c r="BF166" s="100">
        <f t="shared" si="15"/>
        <v>0</v>
      </c>
      <c r="BG166" s="100">
        <f t="shared" si="16"/>
        <v>0</v>
      </c>
      <c r="BH166" s="100">
        <f t="shared" si="17"/>
        <v>0</v>
      </c>
      <c r="BI166" s="100">
        <f t="shared" si="18"/>
        <v>0</v>
      </c>
      <c r="BJ166" s="7" t="s">
        <v>43</v>
      </c>
      <c r="BK166" s="100">
        <f t="shared" si="19"/>
        <v>0</v>
      </c>
      <c r="BL166" s="7" t="s">
        <v>88</v>
      </c>
      <c r="BM166" s="99" t="s">
        <v>182</v>
      </c>
    </row>
    <row r="167" spans="2:65" s="1" customFormat="1" ht="24.2" customHeight="1" x14ac:dyDescent="0.2">
      <c r="B167" s="16"/>
      <c r="C167" s="87" t="s">
        <v>183</v>
      </c>
      <c r="D167" s="87" t="s">
        <v>84</v>
      </c>
      <c r="E167" s="88" t="s">
        <v>292</v>
      </c>
      <c r="F167" s="89" t="s">
        <v>293</v>
      </c>
      <c r="G167" s="90" t="s">
        <v>187</v>
      </c>
      <c r="H167" s="91">
        <v>1</v>
      </c>
      <c r="I167" s="92"/>
      <c r="J167" s="93">
        <f t="shared" si="10"/>
        <v>0</v>
      </c>
      <c r="K167" s="94"/>
      <c r="L167" s="16"/>
      <c r="M167" s="95" t="s">
        <v>0</v>
      </c>
      <c r="N167" s="96" t="s">
        <v>24</v>
      </c>
      <c r="P167" s="97">
        <f t="shared" si="11"/>
        <v>0</v>
      </c>
      <c r="Q167" s="97">
        <v>0</v>
      </c>
      <c r="R167" s="97">
        <f t="shared" si="12"/>
        <v>0</v>
      </c>
      <c r="S167" s="97">
        <v>0</v>
      </c>
      <c r="T167" s="98">
        <f t="shared" si="13"/>
        <v>0</v>
      </c>
      <c r="AR167" s="99" t="s">
        <v>88</v>
      </c>
      <c r="AT167" s="99" t="s">
        <v>84</v>
      </c>
      <c r="AU167" s="99" t="s">
        <v>43</v>
      </c>
      <c r="AY167" s="7" t="s">
        <v>82</v>
      </c>
      <c r="BE167" s="100">
        <f t="shared" si="14"/>
        <v>0</v>
      </c>
      <c r="BF167" s="100">
        <f t="shared" si="15"/>
        <v>0</v>
      </c>
      <c r="BG167" s="100">
        <f t="shared" si="16"/>
        <v>0</v>
      </c>
      <c r="BH167" s="100">
        <f t="shared" si="17"/>
        <v>0</v>
      </c>
      <c r="BI167" s="100">
        <f t="shared" si="18"/>
        <v>0</v>
      </c>
      <c r="BJ167" s="7" t="s">
        <v>43</v>
      </c>
      <c r="BK167" s="100">
        <f t="shared" si="19"/>
        <v>0</v>
      </c>
      <c r="BL167" s="7" t="s">
        <v>88</v>
      </c>
      <c r="BM167" s="99" t="s">
        <v>186</v>
      </c>
    </row>
    <row r="168" spans="2:65" s="1" customFormat="1" ht="66.75" customHeight="1" x14ac:dyDescent="0.2">
      <c r="B168" s="16"/>
      <c r="C168" s="101" t="s">
        <v>136</v>
      </c>
      <c r="D168" s="101" t="s">
        <v>141</v>
      </c>
      <c r="E168" s="102" t="s">
        <v>294</v>
      </c>
      <c r="F168" s="103" t="s">
        <v>295</v>
      </c>
      <c r="G168" s="104" t="s">
        <v>190</v>
      </c>
      <c r="H168" s="105">
        <v>1</v>
      </c>
      <c r="I168" s="106"/>
      <c r="J168" s="107">
        <f t="shared" si="10"/>
        <v>0</v>
      </c>
      <c r="K168" s="108"/>
      <c r="L168" s="109"/>
      <c r="M168" s="110" t="s">
        <v>0</v>
      </c>
      <c r="N168" s="111" t="s">
        <v>24</v>
      </c>
      <c r="P168" s="97">
        <f t="shared" si="11"/>
        <v>0</v>
      </c>
      <c r="Q168" s="97">
        <v>0</v>
      </c>
      <c r="R168" s="97">
        <f t="shared" si="12"/>
        <v>0</v>
      </c>
      <c r="S168" s="97">
        <v>0</v>
      </c>
      <c r="T168" s="98">
        <f t="shared" si="13"/>
        <v>0</v>
      </c>
      <c r="AR168" s="99" t="s">
        <v>98</v>
      </c>
      <c r="AT168" s="99" t="s">
        <v>141</v>
      </c>
      <c r="AU168" s="99" t="s">
        <v>43</v>
      </c>
      <c r="AY168" s="7" t="s">
        <v>82</v>
      </c>
      <c r="BE168" s="100">
        <f t="shared" si="14"/>
        <v>0</v>
      </c>
      <c r="BF168" s="100">
        <f t="shared" si="15"/>
        <v>0</v>
      </c>
      <c r="BG168" s="100">
        <f t="shared" si="16"/>
        <v>0</v>
      </c>
      <c r="BH168" s="100">
        <f t="shared" si="17"/>
        <v>0</v>
      </c>
      <c r="BI168" s="100">
        <f t="shared" si="18"/>
        <v>0</v>
      </c>
      <c r="BJ168" s="7" t="s">
        <v>43</v>
      </c>
      <c r="BK168" s="100">
        <f t="shared" si="19"/>
        <v>0</v>
      </c>
      <c r="BL168" s="7" t="s">
        <v>88</v>
      </c>
      <c r="BM168" s="99" t="s">
        <v>188</v>
      </c>
    </row>
    <row r="169" spans="2:65" s="1" customFormat="1" ht="24.2" customHeight="1" x14ac:dyDescent="0.2">
      <c r="B169" s="16"/>
      <c r="C169" s="87" t="s">
        <v>189</v>
      </c>
      <c r="D169" s="87" t="s">
        <v>84</v>
      </c>
      <c r="E169" s="88" t="s">
        <v>207</v>
      </c>
      <c r="F169" s="89" t="s">
        <v>208</v>
      </c>
      <c r="G169" s="90" t="s">
        <v>173</v>
      </c>
      <c r="H169" s="91">
        <v>105</v>
      </c>
      <c r="I169" s="92"/>
      <c r="J169" s="93">
        <f t="shared" si="10"/>
        <v>0</v>
      </c>
      <c r="K169" s="94"/>
      <c r="L169" s="16"/>
      <c r="M169" s="95" t="s">
        <v>0</v>
      </c>
      <c r="N169" s="96" t="s">
        <v>24</v>
      </c>
      <c r="P169" s="97">
        <f t="shared" si="11"/>
        <v>0</v>
      </c>
      <c r="Q169" s="97">
        <v>0</v>
      </c>
      <c r="R169" s="97">
        <f t="shared" si="12"/>
        <v>0</v>
      </c>
      <c r="S169" s="97">
        <v>0</v>
      </c>
      <c r="T169" s="98">
        <f t="shared" si="13"/>
        <v>0</v>
      </c>
      <c r="AR169" s="99" t="s">
        <v>88</v>
      </c>
      <c r="AT169" s="99" t="s">
        <v>84</v>
      </c>
      <c r="AU169" s="99" t="s">
        <v>43</v>
      </c>
      <c r="AY169" s="7" t="s">
        <v>82</v>
      </c>
      <c r="BE169" s="100">
        <f t="shared" si="14"/>
        <v>0</v>
      </c>
      <c r="BF169" s="100">
        <f t="shared" si="15"/>
        <v>0</v>
      </c>
      <c r="BG169" s="100">
        <f t="shared" si="16"/>
        <v>0</v>
      </c>
      <c r="BH169" s="100">
        <f t="shared" si="17"/>
        <v>0</v>
      </c>
      <c r="BI169" s="100">
        <f t="shared" si="18"/>
        <v>0</v>
      </c>
      <c r="BJ169" s="7" t="s">
        <v>43</v>
      </c>
      <c r="BK169" s="100">
        <f t="shared" si="19"/>
        <v>0</v>
      </c>
      <c r="BL169" s="7" t="s">
        <v>88</v>
      </c>
      <c r="BM169" s="99" t="s">
        <v>191</v>
      </c>
    </row>
    <row r="170" spans="2:65" s="6" customFormat="1" ht="22.9" customHeight="1" x14ac:dyDescent="0.2">
      <c r="B170" s="76"/>
      <c r="D170" s="77" t="s">
        <v>40</v>
      </c>
      <c r="E170" s="85" t="s">
        <v>109</v>
      </c>
      <c r="F170" s="85" t="s">
        <v>209</v>
      </c>
      <c r="I170" s="79"/>
      <c r="J170" s="86">
        <f>BK170</f>
        <v>0</v>
      </c>
      <c r="L170" s="76"/>
      <c r="M170" s="80"/>
      <c r="P170" s="81">
        <f>SUM(P171:P175)</f>
        <v>0</v>
      </c>
      <c r="R170" s="81">
        <f>SUM(R171:R175)</f>
        <v>0</v>
      </c>
      <c r="T170" s="82">
        <f>SUM(T171:T175)</f>
        <v>0</v>
      </c>
      <c r="AR170" s="77" t="s">
        <v>42</v>
      </c>
      <c r="AT170" s="83" t="s">
        <v>40</v>
      </c>
      <c r="AU170" s="83" t="s">
        <v>42</v>
      </c>
      <c r="AY170" s="77" t="s">
        <v>82</v>
      </c>
      <c r="BK170" s="84">
        <f>SUM(BK171:BK175)</f>
        <v>0</v>
      </c>
    </row>
    <row r="171" spans="2:65" s="1" customFormat="1" ht="24.2" customHeight="1" x14ac:dyDescent="0.2">
      <c r="B171" s="16"/>
      <c r="C171" s="87" t="s">
        <v>140</v>
      </c>
      <c r="D171" s="87" t="s">
        <v>84</v>
      </c>
      <c r="E171" s="88" t="s">
        <v>210</v>
      </c>
      <c r="F171" s="89" t="s">
        <v>211</v>
      </c>
      <c r="G171" s="90" t="s">
        <v>173</v>
      </c>
      <c r="H171" s="91">
        <v>24</v>
      </c>
      <c r="I171" s="92"/>
      <c r="J171" s="93">
        <f>ROUND(I171*H171,2)</f>
        <v>0</v>
      </c>
      <c r="K171" s="94"/>
      <c r="L171" s="16"/>
      <c r="M171" s="95" t="s">
        <v>0</v>
      </c>
      <c r="N171" s="96" t="s">
        <v>24</v>
      </c>
      <c r="P171" s="97">
        <f>O171*H171</f>
        <v>0</v>
      </c>
      <c r="Q171" s="97">
        <v>0</v>
      </c>
      <c r="R171" s="97">
        <f>Q171*H171</f>
        <v>0</v>
      </c>
      <c r="S171" s="97">
        <v>0</v>
      </c>
      <c r="T171" s="98">
        <f>S171*H171</f>
        <v>0</v>
      </c>
      <c r="AR171" s="99" t="s">
        <v>88</v>
      </c>
      <c r="AT171" s="99" t="s">
        <v>84</v>
      </c>
      <c r="AU171" s="99" t="s">
        <v>43</v>
      </c>
      <c r="AY171" s="7" t="s">
        <v>82</v>
      </c>
      <c r="BE171" s="100">
        <f>IF(N171="základná",J171,0)</f>
        <v>0</v>
      </c>
      <c r="BF171" s="100">
        <f>IF(N171="znížená",J171,0)</f>
        <v>0</v>
      </c>
      <c r="BG171" s="100">
        <f>IF(N171="zákl. prenesená",J171,0)</f>
        <v>0</v>
      </c>
      <c r="BH171" s="100">
        <f>IF(N171="zníž. prenesená",J171,0)</f>
        <v>0</v>
      </c>
      <c r="BI171" s="100">
        <f>IF(N171="nulová",J171,0)</f>
        <v>0</v>
      </c>
      <c r="BJ171" s="7" t="s">
        <v>43</v>
      </c>
      <c r="BK171" s="100">
        <f>ROUND(I171*H171,2)</f>
        <v>0</v>
      </c>
      <c r="BL171" s="7" t="s">
        <v>88</v>
      </c>
      <c r="BM171" s="99" t="s">
        <v>192</v>
      </c>
    </row>
    <row r="172" spans="2:65" s="1" customFormat="1" ht="24.2" customHeight="1" x14ac:dyDescent="0.2">
      <c r="B172" s="16"/>
      <c r="C172" s="87" t="s">
        <v>193</v>
      </c>
      <c r="D172" s="87" t="s">
        <v>84</v>
      </c>
      <c r="E172" s="88" t="s">
        <v>212</v>
      </c>
      <c r="F172" s="89" t="s">
        <v>213</v>
      </c>
      <c r="G172" s="90" t="s">
        <v>132</v>
      </c>
      <c r="H172" s="91">
        <v>9.8640000000000008</v>
      </c>
      <c r="I172" s="92"/>
      <c r="J172" s="93">
        <f>ROUND(I172*H172,2)</f>
        <v>0</v>
      </c>
      <c r="K172" s="94"/>
      <c r="L172" s="16"/>
      <c r="M172" s="95" t="s">
        <v>0</v>
      </c>
      <c r="N172" s="96" t="s">
        <v>24</v>
      </c>
      <c r="P172" s="97">
        <f>O172*H172</f>
        <v>0</v>
      </c>
      <c r="Q172" s="97">
        <v>0</v>
      </c>
      <c r="R172" s="97">
        <f>Q172*H172</f>
        <v>0</v>
      </c>
      <c r="S172" s="97">
        <v>0</v>
      </c>
      <c r="T172" s="98">
        <f>S172*H172</f>
        <v>0</v>
      </c>
      <c r="AR172" s="99" t="s">
        <v>88</v>
      </c>
      <c r="AT172" s="99" t="s">
        <v>84</v>
      </c>
      <c r="AU172" s="99" t="s">
        <v>43</v>
      </c>
      <c r="AY172" s="7" t="s">
        <v>82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7" t="s">
        <v>43</v>
      </c>
      <c r="BK172" s="100">
        <f>ROUND(I172*H172,2)</f>
        <v>0</v>
      </c>
      <c r="BL172" s="7" t="s">
        <v>88</v>
      </c>
      <c r="BM172" s="99" t="s">
        <v>194</v>
      </c>
    </row>
    <row r="173" spans="2:65" s="1" customFormat="1" ht="21.75" customHeight="1" x14ac:dyDescent="0.2">
      <c r="B173" s="16"/>
      <c r="C173" s="87" t="s">
        <v>144</v>
      </c>
      <c r="D173" s="87" t="s">
        <v>84</v>
      </c>
      <c r="E173" s="88" t="s">
        <v>214</v>
      </c>
      <c r="F173" s="89" t="s">
        <v>215</v>
      </c>
      <c r="G173" s="90" t="s">
        <v>132</v>
      </c>
      <c r="H173" s="91">
        <v>88.775999999999996</v>
      </c>
      <c r="I173" s="92"/>
      <c r="J173" s="93">
        <f>ROUND(I173*H173,2)</f>
        <v>0</v>
      </c>
      <c r="K173" s="94"/>
      <c r="L173" s="16"/>
      <c r="M173" s="95" t="s">
        <v>0</v>
      </c>
      <c r="N173" s="96" t="s">
        <v>24</v>
      </c>
      <c r="P173" s="97">
        <f>O173*H173</f>
        <v>0</v>
      </c>
      <c r="Q173" s="97">
        <v>0</v>
      </c>
      <c r="R173" s="97">
        <f>Q173*H173</f>
        <v>0</v>
      </c>
      <c r="S173" s="97">
        <v>0</v>
      </c>
      <c r="T173" s="98">
        <f>S173*H173</f>
        <v>0</v>
      </c>
      <c r="AR173" s="99" t="s">
        <v>88</v>
      </c>
      <c r="AT173" s="99" t="s">
        <v>84</v>
      </c>
      <c r="AU173" s="99" t="s">
        <v>43</v>
      </c>
      <c r="AY173" s="7" t="s">
        <v>82</v>
      </c>
      <c r="BE173" s="100">
        <f>IF(N173="základná",J173,0)</f>
        <v>0</v>
      </c>
      <c r="BF173" s="100">
        <f>IF(N173="znížená",J173,0)</f>
        <v>0</v>
      </c>
      <c r="BG173" s="100">
        <f>IF(N173="zákl. prenesená",J173,0)</f>
        <v>0</v>
      </c>
      <c r="BH173" s="100">
        <f>IF(N173="zníž. prenesená",J173,0)</f>
        <v>0</v>
      </c>
      <c r="BI173" s="100">
        <f>IF(N173="nulová",J173,0)</f>
        <v>0</v>
      </c>
      <c r="BJ173" s="7" t="s">
        <v>43</v>
      </c>
      <c r="BK173" s="100">
        <f>ROUND(I173*H173,2)</f>
        <v>0</v>
      </c>
      <c r="BL173" s="7" t="s">
        <v>88</v>
      </c>
      <c r="BM173" s="99" t="s">
        <v>195</v>
      </c>
    </row>
    <row r="174" spans="2:65" s="1" customFormat="1" ht="24.2" customHeight="1" x14ac:dyDescent="0.2">
      <c r="B174" s="16"/>
      <c r="C174" s="87" t="s">
        <v>196</v>
      </c>
      <c r="D174" s="87" t="s">
        <v>84</v>
      </c>
      <c r="E174" s="88" t="s">
        <v>216</v>
      </c>
      <c r="F174" s="89" t="s">
        <v>217</v>
      </c>
      <c r="G174" s="90" t="s">
        <v>132</v>
      </c>
      <c r="H174" s="91">
        <v>9.8640000000000008</v>
      </c>
      <c r="I174" s="92"/>
      <c r="J174" s="93">
        <f>ROUND(I174*H174,2)</f>
        <v>0</v>
      </c>
      <c r="K174" s="94"/>
      <c r="L174" s="16"/>
      <c r="M174" s="95" t="s">
        <v>0</v>
      </c>
      <c r="N174" s="96" t="s">
        <v>24</v>
      </c>
      <c r="P174" s="97">
        <f>O174*H174</f>
        <v>0</v>
      </c>
      <c r="Q174" s="97">
        <v>0</v>
      </c>
      <c r="R174" s="97">
        <f>Q174*H174</f>
        <v>0</v>
      </c>
      <c r="S174" s="97">
        <v>0</v>
      </c>
      <c r="T174" s="98">
        <f>S174*H174</f>
        <v>0</v>
      </c>
      <c r="AR174" s="99" t="s">
        <v>88</v>
      </c>
      <c r="AT174" s="99" t="s">
        <v>84</v>
      </c>
      <c r="AU174" s="99" t="s">
        <v>43</v>
      </c>
      <c r="AY174" s="7" t="s">
        <v>82</v>
      </c>
      <c r="BE174" s="100">
        <f>IF(N174="základná",J174,0)</f>
        <v>0</v>
      </c>
      <c r="BF174" s="100">
        <f>IF(N174="znížená",J174,0)</f>
        <v>0</v>
      </c>
      <c r="BG174" s="100">
        <f>IF(N174="zákl. prenesená",J174,0)</f>
        <v>0</v>
      </c>
      <c r="BH174" s="100">
        <f>IF(N174="zníž. prenesená",J174,0)</f>
        <v>0</v>
      </c>
      <c r="BI174" s="100">
        <f>IF(N174="nulová",J174,0)</f>
        <v>0</v>
      </c>
      <c r="BJ174" s="7" t="s">
        <v>43</v>
      </c>
      <c r="BK174" s="100">
        <f>ROUND(I174*H174,2)</f>
        <v>0</v>
      </c>
      <c r="BL174" s="7" t="s">
        <v>88</v>
      </c>
      <c r="BM174" s="99" t="s">
        <v>197</v>
      </c>
    </row>
    <row r="175" spans="2:65" s="1" customFormat="1" ht="16.5" customHeight="1" x14ac:dyDescent="0.2">
      <c r="B175" s="16"/>
      <c r="C175" s="87" t="s">
        <v>148</v>
      </c>
      <c r="D175" s="87" t="s">
        <v>84</v>
      </c>
      <c r="E175" s="88" t="s">
        <v>218</v>
      </c>
      <c r="F175" s="89" t="s">
        <v>219</v>
      </c>
      <c r="G175" s="90" t="s">
        <v>132</v>
      </c>
      <c r="H175" s="91">
        <v>9.8640000000000008</v>
      </c>
      <c r="I175" s="92"/>
      <c r="J175" s="93">
        <f>ROUND(I175*H175,2)</f>
        <v>0</v>
      </c>
      <c r="K175" s="94"/>
      <c r="L175" s="16"/>
      <c r="M175" s="95" t="s">
        <v>0</v>
      </c>
      <c r="N175" s="96" t="s">
        <v>24</v>
      </c>
      <c r="P175" s="97">
        <f>O175*H175</f>
        <v>0</v>
      </c>
      <c r="Q175" s="97">
        <v>0</v>
      </c>
      <c r="R175" s="97">
        <f>Q175*H175</f>
        <v>0</v>
      </c>
      <c r="S175" s="97">
        <v>0</v>
      </c>
      <c r="T175" s="98">
        <f>S175*H175</f>
        <v>0</v>
      </c>
      <c r="AR175" s="99" t="s">
        <v>88</v>
      </c>
      <c r="AT175" s="99" t="s">
        <v>84</v>
      </c>
      <c r="AU175" s="99" t="s">
        <v>43</v>
      </c>
      <c r="AY175" s="7" t="s">
        <v>82</v>
      </c>
      <c r="BE175" s="100">
        <f>IF(N175="základná",J175,0)</f>
        <v>0</v>
      </c>
      <c r="BF175" s="100">
        <f>IF(N175="znížená",J175,0)</f>
        <v>0</v>
      </c>
      <c r="BG175" s="100">
        <f>IF(N175="zákl. prenesená",J175,0)</f>
        <v>0</v>
      </c>
      <c r="BH175" s="100">
        <f>IF(N175="zníž. prenesená",J175,0)</f>
        <v>0</v>
      </c>
      <c r="BI175" s="100">
        <f>IF(N175="nulová",J175,0)</f>
        <v>0</v>
      </c>
      <c r="BJ175" s="7" t="s">
        <v>43</v>
      </c>
      <c r="BK175" s="100">
        <f>ROUND(I175*H175,2)</f>
        <v>0</v>
      </c>
      <c r="BL175" s="7" t="s">
        <v>88</v>
      </c>
      <c r="BM175" s="99" t="s">
        <v>198</v>
      </c>
    </row>
    <row r="176" spans="2:65" s="6" customFormat="1" ht="22.9" customHeight="1" x14ac:dyDescent="0.2">
      <c r="B176" s="76"/>
      <c r="D176" s="77" t="s">
        <v>40</v>
      </c>
      <c r="E176" s="85" t="s">
        <v>220</v>
      </c>
      <c r="F176" s="85" t="s">
        <v>221</v>
      </c>
      <c r="I176" s="79"/>
      <c r="J176" s="86">
        <f>BK176</f>
        <v>0</v>
      </c>
      <c r="L176" s="76"/>
      <c r="M176" s="80"/>
      <c r="P176" s="81">
        <f>P177</f>
        <v>0</v>
      </c>
      <c r="R176" s="81">
        <f>R177</f>
        <v>0</v>
      </c>
      <c r="T176" s="82">
        <f>T177</f>
        <v>0</v>
      </c>
      <c r="AR176" s="77" t="s">
        <v>42</v>
      </c>
      <c r="AT176" s="83" t="s">
        <v>40</v>
      </c>
      <c r="AU176" s="83" t="s">
        <v>42</v>
      </c>
      <c r="AY176" s="77" t="s">
        <v>82</v>
      </c>
      <c r="BK176" s="84">
        <f>BK177</f>
        <v>0</v>
      </c>
    </row>
    <row r="177" spans="2:65" s="1" customFormat="1" ht="33" customHeight="1" x14ac:dyDescent="0.2">
      <c r="B177" s="16"/>
      <c r="C177" s="87" t="s">
        <v>199</v>
      </c>
      <c r="D177" s="87" t="s">
        <v>84</v>
      </c>
      <c r="E177" s="88" t="s">
        <v>222</v>
      </c>
      <c r="F177" s="89" t="s">
        <v>223</v>
      </c>
      <c r="G177" s="90" t="s">
        <v>132</v>
      </c>
      <c r="H177" s="91">
        <v>147.60300000000001</v>
      </c>
      <c r="I177" s="92"/>
      <c r="J177" s="93">
        <f>ROUND(I177*H177,2)</f>
        <v>0</v>
      </c>
      <c r="K177" s="94"/>
      <c r="L177" s="16"/>
      <c r="M177" s="95" t="s">
        <v>0</v>
      </c>
      <c r="N177" s="96" t="s">
        <v>24</v>
      </c>
      <c r="P177" s="97">
        <f>O177*H177</f>
        <v>0</v>
      </c>
      <c r="Q177" s="97">
        <v>0</v>
      </c>
      <c r="R177" s="97">
        <f>Q177*H177</f>
        <v>0</v>
      </c>
      <c r="S177" s="97">
        <v>0</v>
      </c>
      <c r="T177" s="98">
        <f>S177*H177</f>
        <v>0</v>
      </c>
      <c r="AR177" s="99" t="s">
        <v>88</v>
      </c>
      <c r="AT177" s="99" t="s">
        <v>84</v>
      </c>
      <c r="AU177" s="99" t="s">
        <v>43</v>
      </c>
      <c r="AY177" s="7" t="s">
        <v>82</v>
      </c>
      <c r="BE177" s="100">
        <f>IF(N177="základná",J177,0)</f>
        <v>0</v>
      </c>
      <c r="BF177" s="100">
        <f>IF(N177="znížená",J177,0)</f>
        <v>0</v>
      </c>
      <c r="BG177" s="100">
        <f>IF(N177="zákl. prenesená",J177,0)</f>
        <v>0</v>
      </c>
      <c r="BH177" s="100">
        <f>IF(N177="zníž. prenesená",J177,0)</f>
        <v>0</v>
      </c>
      <c r="BI177" s="100">
        <f>IF(N177="nulová",J177,0)</f>
        <v>0</v>
      </c>
      <c r="BJ177" s="7" t="s">
        <v>43</v>
      </c>
      <c r="BK177" s="100">
        <f>ROUND(I177*H177,2)</f>
        <v>0</v>
      </c>
      <c r="BL177" s="7" t="s">
        <v>88</v>
      </c>
      <c r="BM177" s="99" t="s">
        <v>200</v>
      </c>
    </row>
    <row r="178" spans="2:65" s="6" customFormat="1" ht="25.9" customHeight="1" x14ac:dyDescent="0.2">
      <c r="B178" s="76"/>
      <c r="D178" s="77" t="s">
        <v>40</v>
      </c>
      <c r="E178" s="78" t="s">
        <v>230</v>
      </c>
      <c r="F178" s="78" t="s">
        <v>231</v>
      </c>
      <c r="I178" s="79"/>
      <c r="J178" s="66">
        <f>BK178</f>
        <v>0</v>
      </c>
      <c r="L178" s="76"/>
      <c r="M178" s="80"/>
      <c r="P178" s="81">
        <f>P179</f>
        <v>0</v>
      </c>
      <c r="R178" s="81">
        <f>R179</f>
        <v>0</v>
      </c>
      <c r="T178" s="82">
        <f>T179</f>
        <v>0</v>
      </c>
      <c r="AR178" s="77" t="s">
        <v>88</v>
      </c>
      <c r="AT178" s="83" t="s">
        <v>40</v>
      </c>
      <c r="AU178" s="83" t="s">
        <v>41</v>
      </c>
      <c r="AY178" s="77" t="s">
        <v>82</v>
      </c>
      <c r="BK178" s="84">
        <f>BK179</f>
        <v>0</v>
      </c>
    </row>
    <row r="179" spans="2:65" s="1" customFormat="1" ht="24.2" customHeight="1" x14ac:dyDescent="0.2">
      <c r="B179" s="16"/>
      <c r="C179" s="87" t="s">
        <v>151</v>
      </c>
      <c r="D179" s="87" t="s">
        <v>84</v>
      </c>
      <c r="E179" s="88" t="s">
        <v>232</v>
      </c>
      <c r="F179" s="89" t="s">
        <v>233</v>
      </c>
      <c r="G179" s="90" t="s">
        <v>234</v>
      </c>
      <c r="H179" s="91">
        <v>48</v>
      </c>
      <c r="I179" s="92"/>
      <c r="J179" s="93">
        <f>ROUND(I179*H179,2)</f>
        <v>0</v>
      </c>
      <c r="K179" s="94"/>
      <c r="L179" s="16"/>
      <c r="M179" s="95" t="s">
        <v>0</v>
      </c>
      <c r="N179" s="96" t="s">
        <v>24</v>
      </c>
      <c r="P179" s="97">
        <f>O179*H179</f>
        <v>0</v>
      </c>
      <c r="Q179" s="97">
        <v>0</v>
      </c>
      <c r="R179" s="97">
        <f>Q179*H179</f>
        <v>0</v>
      </c>
      <c r="S179" s="97">
        <v>0</v>
      </c>
      <c r="T179" s="98">
        <f>S179*H179</f>
        <v>0</v>
      </c>
      <c r="AR179" s="99" t="s">
        <v>235</v>
      </c>
      <c r="AT179" s="99" t="s">
        <v>84</v>
      </c>
      <c r="AU179" s="99" t="s">
        <v>42</v>
      </c>
      <c r="AY179" s="7" t="s">
        <v>82</v>
      </c>
      <c r="BE179" s="100">
        <f>IF(N179="základná",J179,0)</f>
        <v>0</v>
      </c>
      <c r="BF179" s="100">
        <f>IF(N179="znížená",J179,0)</f>
        <v>0</v>
      </c>
      <c r="BG179" s="100">
        <f>IF(N179="zákl. prenesená",J179,0)</f>
        <v>0</v>
      </c>
      <c r="BH179" s="100">
        <f>IF(N179="zníž. prenesená",J179,0)</f>
        <v>0</v>
      </c>
      <c r="BI179" s="100">
        <f>IF(N179="nulová",J179,0)</f>
        <v>0</v>
      </c>
      <c r="BJ179" s="7" t="s">
        <v>43</v>
      </c>
      <c r="BK179" s="100">
        <f>ROUND(I179*H179,2)</f>
        <v>0</v>
      </c>
      <c r="BL179" s="7" t="s">
        <v>235</v>
      </c>
      <c r="BM179" s="99" t="s">
        <v>201</v>
      </c>
    </row>
    <row r="180" spans="2:65" s="6" customFormat="1" ht="25.9" customHeight="1" x14ac:dyDescent="0.2">
      <c r="B180" s="76"/>
      <c r="D180" s="77" t="s">
        <v>40</v>
      </c>
      <c r="E180" s="78" t="s">
        <v>236</v>
      </c>
      <c r="F180" s="78" t="s">
        <v>237</v>
      </c>
      <c r="I180" s="79"/>
      <c r="J180" s="66">
        <f>BK180</f>
        <v>0</v>
      </c>
      <c r="L180" s="76"/>
      <c r="M180" s="80"/>
      <c r="P180" s="81">
        <f>SUM(P181:P182)</f>
        <v>0</v>
      </c>
      <c r="R180" s="81">
        <f>SUM(R181:R182)</f>
        <v>0</v>
      </c>
      <c r="T180" s="82">
        <f>SUM(T181:T182)</f>
        <v>0</v>
      </c>
      <c r="AR180" s="77" t="s">
        <v>88</v>
      </c>
      <c r="AT180" s="83" t="s">
        <v>40</v>
      </c>
      <c r="AU180" s="83" t="s">
        <v>41</v>
      </c>
      <c r="AY180" s="77" t="s">
        <v>82</v>
      </c>
      <c r="BK180" s="84">
        <f>SUM(BK181:BK182)</f>
        <v>0</v>
      </c>
    </row>
    <row r="181" spans="2:65" s="1" customFormat="1" ht="33" customHeight="1" x14ac:dyDescent="0.2">
      <c r="B181" s="16"/>
      <c r="C181" s="87" t="s">
        <v>202</v>
      </c>
      <c r="D181" s="87" t="s">
        <v>84</v>
      </c>
      <c r="E181" s="88" t="s">
        <v>238</v>
      </c>
      <c r="F181" s="89" t="s">
        <v>239</v>
      </c>
      <c r="G181" s="90" t="s">
        <v>234</v>
      </c>
      <c r="H181" s="91">
        <v>24</v>
      </c>
      <c r="I181" s="92"/>
      <c r="J181" s="93">
        <f>ROUND(I181*H181,2)</f>
        <v>0</v>
      </c>
      <c r="K181" s="94"/>
      <c r="L181" s="16"/>
      <c r="M181" s="95" t="s">
        <v>0</v>
      </c>
      <c r="N181" s="96" t="s">
        <v>24</v>
      </c>
      <c r="P181" s="97">
        <f>O181*H181</f>
        <v>0</v>
      </c>
      <c r="Q181" s="97">
        <v>0</v>
      </c>
      <c r="R181" s="97">
        <f>Q181*H181</f>
        <v>0</v>
      </c>
      <c r="S181" s="97">
        <v>0</v>
      </c>
      <c r="T181" s="98">
        <f>S181*H181</f>
        <v>0</v>
      </c>
      <c r="AR181" s="99" t="s">
        <v>235</v>
      </c>
      <c r="AT181" s="99" t="s">
        <v>84</v>
      </c>
      <c r="AU181" s="99" t="s">
        <v>42</v>
      </c>
      <c r="AY181" s="7" t="s">
        <v>82</v>
      </c>
      <c r="BE181" s="100">
        <f>IF(N181="základná",J181,0)</f>
        <v>0</v>
      </c>
      <c r="BF181" s="100">
        <f>IF(N181="znížená",J181,0)</f>
        <v>0</v>
      </c>
      <c r="BG181" s="100">
        <f>IF(N181="zákl. prenesená",J181,0)</f>
        <v>0</v>
      </c>
      <c r="BH181" s="100">
        <f>IF(N181="zníž. prenesená",J181,0)</f>
        <v>0</v>
      </c>
      <c r="BI181" s="100">
        <f>IF(N181="nulová",J181,0)</f>
        <v>0</v>
      </c>
      <c r="BJ181" s="7" t="s">
        <v>43</v>
      </c>
      <c r="BK181" s="100">
        <f>ROUND(I181*H181,2)</f>
        <v>0</v>
      </c>
      <c r="BL181" s="7" t="s">
        <v>235</v>
      </c>
      <c r="BM181" s="99" t="s">
        <v>203</v>
      </c>
    </row>
    <row r="182" spans="2:65" s="1" customFormat="1" ht="16.5" customHeight="1" x14ac:dyDescent="0.2">
      <c r="B182" s="16"/>
      <c r="C182" s="87" t="s">
        <v>155</v>
      </c>
      <c r="D182" s="87" t="s">
        <v>84</v>
      </c>
      <c r="E182" s="88" t="s">
        <v>240</v>
      </c>
      <c r="F182" s="89" t="s">
        <v>241</v>
      </c>
      <c r="G182" s="90" t="s">
        <v>190</v>
      </c>
      <c r="H182" s="91">
        <v>1</v>
      </c>
      <c r="I182" s="92"/>
      <c r="J182" s="93">
        <f>ROUND(I182*H182,2)</f>
        <v>0</v>
      </c>
      <c r="K182" s="94"/>
      <c r="L182" s="16"/>
      <c r="M182" s="95" t="s">
        <v>0</v>
      </c>
      <c r="N182" s="96" t="s">
        <v>24</v>
      </c>
      <c r="P182" s="97">
        <f>O182*H182</f>
        <v>0</v>
      </c>
      <c r="Q182" s="97">
        <v>0</v>
      </c>
      <c r="R182" s="97">
        <f>Q182*H182</f>
        <v>0</v>
      </c>
      <c r="S182" s="97">
        <v>0</v>
      </c>
      <c r="T182" s="98">
        <f>S182*H182</f>
        <v>0</v>
      </c>
      <c r="AR182" s="99" t="s">
        <v>235</v>
      </c>
      <c r="AT182" s="99" t="s">
        <v>84</v>
      </c>
      <c r="AU182" s="99" t="s">
        <v>42</v>
      </c>
      <c r="AY182" s="7" t="s">
        <v>82</v>
      </c>
      <c r="BE182" s="100">
        <f>IF(N182="základná",J182,0)</f>
        <v>0</v>
      </c>
      <c r="BF182" s="100">
        <f>IF(N182="znížená",J182,0)</f>
        <v>0</v>
      </c>
      <c r="BG182" s="100">
        <f>IF(N182="zákl. prenesená",J182,0)</f>
        <v>0</v>
      </c>
      <c r="BH182" s="100">
        <f>IF(N182="zníž. prenesená",J182,0)</f>
        <v>0</v>
      </c>
      <c r="BI182" s="100">
        <f>IF(N182="nulová",J182,0)</f>
        <v>0</v>
      </c>
      <c r="BJ182" s="7" t="s">
        <v>43</v>
      </c>
      <c r="BK182" s="100">
        <f>ROUND(I182*H182,2)</f>
        <v>0</v>
      </c>
      <c r="BL182" s="7" t="s">
        <v>235</v>
      </c>
      <c r="BM182" s="99" t="s">
        <v>204</v>
      </c>
    </row>
    <row r="183" spans="2:65" s="6" customFormat="1" ht="25.9" customHeight="1" x14ac:dyDescent="0.2">
      <c r="B183" s="76"/>
      <c r="D183" s="77" t="s">
        <v>40</v>
      </c>
      <c r="E183" s="78" t="s">
        <v>242</v>
      </c>
      <c r="F183" s="78" t="s">
        <v>243</v>
      </c>
      <c r="I183" s="79"/>
      <c r="J183" s="66">
        <f>BK183</f>
        <v>0</v>
      </c>
      <c r="L183" s="76"/>
      <c r="M183" s="80"/>
      <c r="P183" s="81">
        <f>P184</f>
        <v>0</v>
      </c>
      <c r="R183" s="81">
        <f>R184</f>
        <v>0</v>
      </c>
      <c r="T183" s="82">
        <f>T184</f>
        <v>0</v>
      </c>
      <c r="AR183" s="77" t="s">
        <v>99</v>
      </c>
      <c r="AT183" s="83" t="s">
        <v>40</v>
      </c>
      <c r="AU183" s="83" t="s">
        <v>41</v>
      </c>
      <c r="AY183" s="77" t="s">
        <v>82</v>
      </c>
      <c r="BK183" s="84">
        <f>BK184</f>
        <v>0</v>
      </c>
    </row>
    <row r="184" spans="2:65" s="1" customFormat="1" ht="16.5" customHeight="1" x14ac:dyDescent="0.2">
      <c r="B184" s="16"/>
      <c r="C184" s="87" t="s">
        <v>205</v>
      </c>
      <c r="D184" s="87" t="s">
        <v>84</v>
      </c>
      <c r="E184" s="88" t="s">
        <v>244</v>
      </c>
      <c r="F184" s="89" t="s">
        <v>245</v>
      </c>
      <c r="G184" s="90" t="s">
        <v>229</v>
      </c>
      <c r="H184" s="112"/>
      <c r="I184" s="92"/>
      <c r="J184" s="93">
        <f>ROUND(I184*H184,2)</f>
        <v>0</v>
      </c>
      <c r="K184" s="94"/>
      <c r="L184" s="16"/>
      <c r="M184" s="95" t="s">
        <v>0</v>
      </c>
      <c r="N184" s="96" t="s">
        <v>24</v>
      </c>
      <c r="P184" s="97">
        <f>O184*H184</f>
        <v>0</v>
      </c>
      <c r="Q184" s="97">
        <v>0</v>
      </c>
      <c r="R184" s="97">
        <f>Q184*H184</f>
        <v>0</v>
      </c>
      <c r="S184" s="97">
        <v>0</v>
      </c>
      <c r="T184" s="98">
        <f>S184*H184</f>
        <v>0</v>
      </c>
      <c r="AR184" s="99" t="s">
        <v>88</v>
      </c>
      <c r="AT184" s="99" t="s">
        <v>84</v>
      </c>
      <c r="AU184" s="99" t="s">
        <v>42</v>
      </c>
      <c r="AY184" s="7" t="s">
        <v>82</v>
      </c>
      <c r="BE184" s="100">
        <f>IF(N184="základná",J184,0)</f>
        <v>0</v>
      </c>
      <c r="BF184" s="100">
        <f>IF(N184="znížená",J184,0)</f>
        <v>0</v>
      </c>
      <c r="BG184" s="100">
        <f>IF(N184="zákl. prenesená",J184,0)</f>
        <v>0</v>
      </c>
      <c r="BH184" s="100">
        <f>IF(N184="zníž. prenesená",J184,0)</f>
        <v>0</v>
      </c>
      <c r="BI184" s="100">
        <f>IF(N184="nulová",J184,0)</f>
        <v>0</v>
      </c>
      <c r="BJ184" s="7" t="s">
        <v>43</v>
      </c>
      <c r="BK184" s="100">
        <f>ROUND(I184*H184,2)</f>
        <v>0</v>
      </c>
      <c r="BL184" s="7" t="s">
        <v>88</v>
      </c>
      <c r="BM184" s="99" t="s">
        <v>206</v>
      </c>
    </row>
    <row r="185" spans="2:65" s="1" customFormat="1" ht="49.9" customHeight="1" x14ac:dyDescent="0.2">
      <c r="B185" s="16"/>
      <c r="E185" s="78" t="s">
        <v>246</v>
      </c>
      <c r="F185" s="78" t="s">
        <v>247</v>
      </c>
      <c r="J185" s="66">
        <f t="shared" ref="J185:J190" si="20">BK185</f>
        <v>0</v>
      </c>
      <c r="L185" s="16"/>
      <c r="M185" s="113"/>
      <c r="T185" s="30"/>
      <c r="AT185" s="7" t="s">
        <v>40</v>
      </c>
      <c r="AU185" s="7" t="s">
        <v>41</v>
      </c>
      <c r="AY185" s="7" t="s">
        <v>248</v>
      </c>
      <c r="BK185" s="100">
        <f>SUM(BK186:BK190)</f>
        <v>0</v>
      </c>
    </row>
    <row r="186" spans="2:65" s="1" customFormat="1" ht="16.350000000000001" customHeight="1" x14ac:dyDescent="0.2">
      <c r="B186" s="16"/>
      <c r="C186" s="114" t="s">
        <v>0</v>
      </c>
      <c r="D186" s="114" t="s">
        <v>84</v>
      </c>
      <c r="E186" s="115" t="s">
        <v>0</v>
      </c>
      <c r="F186" s="116" t="s">
        <v>0</v>
      </c>
      <c r="G186" s="117" t="s">
        <v>0</v>
      </c>
      <c r="H186" s="118"/>
      <c r="I186" s="119"/>
      <c r="J186" s="120">
        <f t="shared" si="20"/>
        <v>0</v>
      </c>
      <c r="K186" s="94"/>
      <c r="L186" s="16"/>
      <c r="M186" s="121" t="s">
        <v>0</v>
      </c>
      <c r="N186" s="122" t="s">
        <v>24</v>
      </c>
      <c r="T186" s="30"/>
      <c r="AT186" s="7" t="s">
        <v>248</v>
      </c>
      <c r="AU186" s="7" t="s">
        <v>42</v>
      </c>
      <c r="AY186" s="7" t="s">
        <v>248</v>
      </c>
      <c r="BE186" s="100">
        <f>IF(N186="základná",J186,0)</f>
        <v>0</v>
      </c>
      <c r="BF186" s="100">
        <f>IF(N186="znížená",J186,0)</f>
        <v>0</v>
      </c>
      <c r="BG186" s="100">
        <f>IF(N186="zákl. prenesená",J186,0)</f>
        <v>0</v>
      </c>
      <c r="BH186" s="100">
        <f>IF(N186="zníž. prenesená",J186,0)</f>
        <v>0</v>
      </c>
      <c r="BI186" s="100">
        <f>IF(N186="nulová",J186,0)</f>
        <v>0</v>
      </c>
      <c r="BJ186" s="7" t="s">
        <v>43</v>
      </c>
      <c r="BK186" s="100">
        <f>I186*H186</f>
        <v>0</v>
      </c>
    </row>
    <row r="187" spans="2:65" s="1" customFormat="1" ht="16.350000000000001" customHeight="1" x14ac:dyDescent="0.2">
      <c r="B187" s="16"/>
      <c r="C187" s="114" t="s">
        <v>0</v>
      </c>
      <c r="D187" s="114" t="s">
        <v>84</v>
      </c>
      <c r="E187" s="115" t="s">
        <v>0</v>
      </c>
      <c r="F187" s="116" t="s">
        <v>0</v>
      </c>
      <c r="G187" s="117" t="s">
        <v>0</v>
      </c>
      <c r="H187" s="118"/>
      <c r="I187" s="119"/>
      <c r="J187" s="120">
        <f t="shared" si="20"/>
        <v>0</v>
      </c>
      <c r="K187" s="94"/>
      <c r="L187" s="16"/>
      <c r="M187" s="121" t="s">
        <v>0</v>
      </c>
      <c r="N187" s="122" t="s">
        <v>24</v>
      </c>
      <c r="T187" s="30"/>
      <c r="AT187" s="7" t="s">
        <v>248</v>
      </c>
      <c r="AU187" s="7" t="s">
        <v>42</v>
      </c>
      <c r="AY187" s="7" t="s">
        <v>248</v>
      </c>
      <c r="BE187" s="100">
        <f>IF(N187="základná",J187,0)</f>
        <v>0</v>
      </c>
      <c r="BF187" s="100">
        <f>IF(N187="znížená",J187,0)</f>
        <v>0</v>
      </c>
      <c r="BG187" s="100">
        <f>IF(N187="zákl. prenesená",J187,0)</f>
        <v>0</v>
      </c>
      <c r="BH187" s="100">
        <f>IF(N187="zníž. prenesená",J187,0)</f>
        <v>0</v>
      </c>
      <c r="BI187" s="100">
        <f>IF(N187="nulová",J187,0)</f>
        <v>0</v>
      </c>
      <c r="BJ187" s="7" t="s">
        <v>43</v>
      </c>
      <c r="BK187" s="100">
        <f>I187*H187</f>
        <v>0</v>
      </c>
    </row>
    <row r="188" spans="2:65" s="1" customFormat="1" ht="16.350000000000001" customHeight="1" x14ac:dyDescent="0.2">
      <c r="B188" s="16"/>
      <c r="C188" s="114" t="s">
        <v>0</v>
      </c>
      <c r="D188" s="114" t="s">
        <v>84</v>
      </c>
      <c r="E188" s="115" t="s">
        <v>0</v>
      </c>
      <c r="F188" s="116" t="s">
        <v>0</v>
      </c>
      <c r="G188" s="117" t="s">
        <v>0</v>
      </c>
      <c r="H188" s="118"/>
      <c r="I188" s="119"/>
      <c r="J188" s="120">
        <f t="shared" si="20"/>
        <v>0</v>
      </c>
      <c r="K188" s="94"/>
      <c r="L188" s="16"/>
      <c r="M188" s="121" t="s">
        <v>0</v>
      </c>
      <c r="N188" s="122" t="s">
        <v>24</v>
      </c>
      <c r="T188" s="30"/>
      <c r="AT188" s="7" t="s">
        <v>248</v>
      </c>
      <c r="AU188" s="7" t="s">
        <v>42</v>
      </c>
      <c r="AY188" s="7" t="s">
        <v>248</v>
      </c>
      <c r="BE188" s="100">
        <f>IF(N188="základná",J188,0)</f>
        <v>0</v>
      </c>
      <c r="BF188" s="100">
        <f>IF(N188="znížená",J188,0)</f>
        <v>0</v>
      </c>
      <c r="BG188" s="100">
        <f>IF(N188="zákl. prenesená",J188,0)</f>
        <v>0</v>
      </c>
      <c r="BH188" s="100">
        <f>IF(N188="zníž. prenesená",J188,0)</f>
        <v>0</v>
      </c>
      <c r="BI188" s="100">
        <f>IF(N188="nulová",J188,0)</f>
        <v>0</v>
      </c>
      <c r="BJ188" s="7" t="s">
        <v>43</v>
      </c>
      <c r="BK188" s="100">
        <f>I188*H188</f>
        <v>0</v>
      </c>
    </row>
    <row r="189" spans="2:65" s="1" customFormat="1" ht="16.350000000000001" customHeight="1" x14ac:dyDescent="0.2">
      <c r="B189" s="16"/>
      <c r="C189" s="114" t="s">
        <v>0</v>
      </c>
      <c r="D189" s="114" t="s">
        <v>84</v>
      </c>
      <c r="E189" s="115" t="s">
        <v>0</v>
      </c>
      <c r="F189" s="116" t="s">
        <v>0</v>
      </c>
      <c r="G189" s="117" t="s">
        <v>0</v>
      </c>
      <c r="H189" s="118"/>
      <c r="I189" s="119"/>
      <c r="J189" s="120">
        <f t="shared" si="20"/>
        <v>0</v>
      </c>
      <c r="K189" s="94"/>
      <c r="L189" s="16"/>
      <c r="M189" s="121" t="s">
        <v>0</v>
      </c>
      <c r="N189" s="122" t="s">
        <v>24</v>
      </c>
      <c r="T189" s="30"/>
      <c r="AT189" s="7" t="s">
        <v>248</v>
      </c>
      <c r="AU189" s="7" t="s">
        <v>42</v>
      </c>
      <c r="AY189" s="7" t="s">
        <v>248</v>
      </c>
      <c r="BE189" s="100">
        <f>IF(N189="základná",J189,0)</f>
        <v>0</v>
      </c>
      <c r="BF189" s="100">
        <f>IF(N189="znížená",J189,0)</f>
        <v>0</v>
      </c>
      <c r="BG189" s="100">
        <f>IF(N189="zákl. prenesená",J189,0)</f>
        <v>0</v>
      </c>
      <c r="BH189" s="100">
        <f>IF(N189="zníž. prenesená",J189,0)</f>
        <v>0</v>
      </c>
      <c r="BI189" s="100">
        <f>IF(N189="nulová",J189,0)</f>
        <v>0</v>
      </c>
      <c r="BJ189" s="7" t="s">
        <v>43</v>
      </c>
      <c r="BK189" s="100">
        <f>I189*H189</f>
        <v>0</v>
      </c>
    </row>
    <row r="190" spans="2:65" s="1" customFormat="1" ht="16.350000000000001" customHeight="1" x14ac:dyDescent="0.2">
      <c r="B190" s="16"/>
      <c r="C190" s="114" t="s">
        <v>0</v>
      </c>
      <c r="D190" s="114" t="s">
        <v>84</v>
      </c>
      <c r="E190" s="115" t="s">
        <v>0</v>
      </c>
      <c r="F190" s="116" t="s">
        <v>0</v>
      </c>
      <c r="G190" s="117" t="s">
        <v>0</v>
      </c>
      <c r="H190" s="118"/>
      <c r="I190" s="119"/>
      <c r="J190" s="120">
        <f t="shared" si="20"/>
        <v>0</v>
      </c>
      <c r="K190" s="94"/>
      <c r="L190" s="16"/>
      <c r="M190" s="121" t="s">
        <v>0</v>
      </c>
      <c r="N190" s="122" t="s">
        <v>24</v>
      </c>
      <c r="O190" s="123"/>
      <c r="P190" s="123"/>
      <c r="Q190" s="123"/>
      <c r="R190" s="123"/>
      <c r="S190" s="123"/>
      <c r="T190" s="124"/>
      <c r="AT190" s="7" t="s">
        <v>248</v>
      </c>
      <c r="AU190" s="7" t="s">
        <v>42</v>
      </c>
      <c r="AY190" s="7" t="s">
        <v>248</v>
      </c>
      <c r="BE190" s="100">
        <f>IF(N190="základná",J190,0)</f>
        <v>0</v>
      </c>
      <c r="BF190" s="100">
        <f>IF(N190="znížená",J190,0)</f>
        <v>0</v>
      </c>
      <c r="BG190" s="100">
        <f>IF(N190="zákl. prenesená",J190,0)</f>
        <v>0</v>
      </c>
      <c r="BH190" s="100">
        <f>IF(N190="zníž. prenesená",J190,0)</f>
        <v>0</v>
      </c>
      <c r="BI190" s="100">
        <f>IF(N190="nulová",J190,0)</f>
        <v>0</v>
      </c>
      <c r="BJ190" s="7" t="s">
        <v>43</v>
      </c>
      <c r="BK190" s="100">
        <f>I190*H190</f>
        <v>0</v>
      </c>
    </row>
    <row r="191" spans="2:65" s="1" customFormat="1" ht="6.95" customHeight="1" x14ac:dyDescent="0.2">
      <c r="B191" s="23"/>
      <c r="C191" s="24"/>
      <c r="D191" s="24"/>
      <c r="E191" s="24"/>
      <c r="F191" s="24"/>
      <c r="G191" s="24"/>
      <c r="H191" s="24"/>
      <c r="I191" s="24"/>
      <c r="J191" s="24"/>
      <c r="K191" s="24"/>
      <c r="L191" s="16"/>
    </row>
  </sheetData>
  <sheetProtection algorithmName="SHA-512" hashValue="SrRnGs0+PJNrTWH17/D+W038K0UyYDxCdWL7cVYm9bVH1fbRtC6OwQrWlcbWOFbFj0tHimEu1s1FK02re1DE9A==" saltValue="IyfuX184GyMKOlDUL+aWEUAeIOtOdh+oRapiPg6Dc1Axl9nwHtZeMRmxZpz5kiw5qGivPkK4Y6f9MvQ5Xw9V0Q==" spinCount="100000" sheet="1" objects="1" scenarios="1" formatColumns="0" formatRows="0" autoFilter="0"/>
  <autoFilter ref="C130:K190" xr:uid="{00000000-0009-0000-0000-000007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86:D191" xr:uid="{00000000-0002-0000-0700-000000000000}">
      <formula1>"K, M"</formula1>
    </dataValidation>
    <dataValidation type="list" allowBlank="1" showInputMessage="1" showErrorMessage="1" error="Povolené sú hodnoty základná, znížená, nulová." sqref="N186:N191" xr:uid="{00000000-0002-0000-07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68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45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280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296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ROUND(J130,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ROUND((ROUND((SUM(BE130:BE161)),  2) + SUM(BE163:BE167)), 2)</f>
        <v>0</v>
      </c>
      <c r="G35" s="43"/>
      <c r="H35" s="43"/>
      <c r="I35" s="44">
        <v>0.2</v>
      </c>
      <c r="J35" s="42">
        <f>ROUND((ROUND(((SUM(BE130:BE161))*I35),  2) + (SUM(BE163:BE167)*I35)),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ROUND((ROUND((SUM(BF130:BF161)),  2) + SUM(BF163:BF167)), 2)</f>
        <v>0</v>
      </c>
      <c r="G36" s="43"/>
      <c r="H36" s="43"/>
      <c r="I36" s="44">
        <v>0.2</v>
      </c>
      <c r="J36" s="42">
        <f>ROUND((ROUND(((SUM(BF130:BF161))*I36),  2) + (SUM(BF163:BF167)*I36)),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ROUND((ROUND((SUM(BG130:BG161)),  2) + SUM(BG163:BG167)),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ROUND((ROUND((SUM(BH130:BH161)),  2) + SUM(BH163:BH167)),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ROUND((ROUND((SUM(BI130:BI161)),  2) + SUM(BI163:BI167)),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280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02 - SO03.3- Zdravotechnika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J130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55</v>
      </c>
      <c r="E99" s="59"/>
      <c r="F99" s="59"/>
      <c r="G99" s="59"/>
      <c r="H99" s="59"/>
      <c r="I99" s="59"/>
      <c r="J99" s="60">
        <f>J131</f>
        <v>0</v>
      </c>
      <c r="L99" s="57"/>
    </row>
    <row r="100" spans="2:47" s="4" customFormat="1" ht="19.899999999999999" customHeight="1" x14ac:dyDescent="0.2">
      <c r="B100" s="61"/>
      <c r="D100" s="62" t="s">
        <v>60</v>
      </c>
      <c r="E100" s="63"/>
      <c r="F100" s="63"/>
      <c r="G100" s="63"/>
      <c r="H100" s="63"/>
      <c r="I100" s="63"/>
      <c r="J100" s="64">
        <f>J132</f>
        <v>0</v>
      </c>
      <c r="L100" s="61"/>
    </row>
    <row r="101" spans="2:47" s="4" customFormat="1" ht="19.899999999999999" customHeight="1" x14ac:dyDescent="0.2">
      <c r="B101" s="61"/>
      <c r="D101" s="62" t="s">
        <v>61</v>
      </c>
      <c r="E101" s="63"/>
      <c r="F101" s="63"/>
      <c r="G101" s="63"/>
      <c r="H101" s="63"/>
      <c r="I101" s="63"/>
      <c r="J101" s="64">
        <f>J142</f>
        <v>0</v>
      </c>
      <c r="L101" s="61"/>
    </row>
    <row r="102" spans="2:47" s="3" customFormat="1" ht="24.95" customHeight="1" x14ac:dyDescent="0.2">
      <c r="B102" s="57"/>
      <c r="D102" s="58" t="s">
        <v>62</v>
      </c>
      <c r="E102" s="59"/>
      <c r="F102" s="59"/>
      <c r="G102" s="59"/>
      <c r="H102" s="59"/>
      <c r="I102" s="59"/>
      <c r="J102" s="60">
        <f>J144</f>
        <v>0</v>
      </c>
      <c r="L102" s="57"/>
    </row>
    <row r="103" spans="2:47" s="4" customFormat="1" ht="19.899999999999999" customHeight="1" x14ac:dyDescent="0.2">
      <c r="B103" s="61"/>
      <c r="D103" s="62" t="s">
        <v>63</v>
      </c>
      <c r="E103" s="63"/>
      <c r="F103" s="63"/>
      <c r="G103" s="63"/>
      <c r="H103" s="63"/>
      <c r="I103" s="63"/>
      <c r="J103" s="64">
        <f>J145</f>
        <v>0</v>
      </c>
      <c r="L103" s="61"/>
    </row>
    <row r="104" spans="2:47" s="4" customFormat="1" ht="19.899999999999999" customHeight="1" x14ac:dyDescent="0.2">
      <c r="B104" s="61"/>
      <c r="D104" s="62" t="s">
        <v>297</v>
      </c>
      <c r="E104" s="63"/>
      <c r="F104" s="63"/>
      <c r="G104" s="63"/>
      <c r="H104" s="63"/>
      <c r="I104" s="63"/>
      <c r="J104" s="64">
        <f>J153</f>
        <v>0</v>
      </c>
      <c r="L104" s="61"/>
    </row>
    <row r="105" spans="2:47" s="4" customFormat="1" ht="19.899999999999999" customHeight="1" x14ac:dyDescent="0.2">
      <c r="B105" s="61"/>
      <c r="D105" s="62" t="s">
        <v>298</v>
      </c>
      <c r="E105" s="63"/>
      <c r="F105" s="63"/>
      <c r="G105" s="63"/>
      <c r="H105" s="63"/>
      <c r="I105" s="63"/>
      <c r="J105" s="64">
        <f>J156</f>
        <v>0</v>
      </c>
      <c r="L105" s="61"/>
    </row>
    <row r="106" spans="2:47" s="3" customFormat="1" ht="24.95" customHeight="1" x14ac:dyDescent="0.2">
      <c r="B106" s="57"/>
      <c r="D106" s="58" t="s">
        <v>64</v>
      </c>
      <c r="E106" s="59"/>
      <c r="F106" s="59"/>
      <c r="G106" s="59"/>
      <c r="H106" s="59"/>
      <c r="I106" s="59"/>
      <c r="J106" s="60">
        <f>J158</f>
        <v>0</v>
      </c>
      <c r="L106" s="57"/>
    </row>
    <row r="107" spans="2:47" s="3" customFormat="1" ht="24.95" customHeight="1" x14ac:dyDescent="0.2">
      <c r="B107" s="57"/>
      <c r="D107" s="58" t="s">
        <v>66</v>
      </c>
      <c r="E107" s="59"/>
      <c r="F107" s="59"/>
      <c r="G107" s="59"/>
      <c r="H107" s="59"/>
      <c r="I107" s="59"/>
      <c r="J107" s="60">
        <f>J160</f>
        <v>0</v>
      </c>
      <c r="L107" s="57"/>
    </row>
    <row r="108" spans="2:47" s="3" customFormat="1" ht="21.75" customHeight="1" x14ac:dyDescent="0.2">
      <c r="B108" s="57"/>
      <c r="D108" s="65" t="s">
        <v>67</v>
      </c>
      <c r="J108" s="66">
        <f>J162</f>
        <v>0</v>
      </c>
      <c r="L108" s="57"/>
    </row>
    <row r="109" spans="2:47" s="1" customFormat="1" ht="21.75" customHeight="1" x14ac:dyDescent="0.2">
      <c r="B109" s="16"/>
      <c r="L109" s="16"/>
    </row>
    <row r="110" spans="2:47" s="1" customFormat="1" ht="6.95" customHeight="1" x14ac:dyDescent="0.2"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16"/>
    </row>
    <row r="114" spans="2:12" s="1" customFormat="1" ht="6.95" customHeight="1" x14ac:dyDescent="0.2">
      <c r="B114" s="25"/>
      <c r="C114" s="26"/>
      <c r="D114" s="26"/>
      <c r="E114" s="26"/>
      <c r="F114" s="26"/>
      <c r="G114" s="26"/>
      <c r="H114" s="26"/>
      <c r="I114" s="26"/>
      <c r="J114" s="26"/>
      <c r="K114" s="26"/>
      <c r="L114" s="16"/>
    </row>
    <row r="115" spans="2:12" s="1" customFormat="1" ht="24.95" customHeight="1" x14ac:dyDescent="0.2">
      <c r="B115" s="16"/>
      <c r="C115" s="11" t="s">
        <v>68</v>
      </c>
      <c r="L115" s="16"/>
    </row>
    <row r="116" spans="2:12" s="1" customFormat="1" ht="6.95" customHeight="1" x14ac:dyDescent="0.2">
      <c r="B116" s="16"/>
      <c r="L116" s="16"/>
    </row>
    <row r="117" spans="2:12" s="1" customFormat="1" ht="12" customHeight="1" x14ac:dyDescent="0.2">
      <c r="B117" s="16"/>
      <c r="C117" s="13" t="s">
        <v>4</v>
      </c>
      <c r="L117" s="16"/>
    </row>
    <row r="118" spans="2:12" s="1" customFormat="1" ht="26.25" customHeight="1" x14ac:dyDescent="0.2">
      <c r="B118" s="16"/>
      <c r="E118" s="129" t="e">
        <f>E7</f>
        <v>#REF!</v>
      </c>
      <c r="F118" s="130"/>
      <c r="G118" s="130"/>
      <c r="H118" s="130"/>
      <c r="L118" s="16"/>
    </row>
    <row r="119" spans="2:12" ht="12" customHeight="1" x14ac:dyDescent="0.2">
      <c r="B119" s="10"/>
      <c r="C119" s="13" t="s">
        <v>48</v>
      </c>
      <c r="L119" s="10"/>
    </row>
    <row r="120" spans="2:12" s="1" customFormat="1" ht="16.5" customHeight="1" x14ac:dyDescent="0.2">
      <c r="B120" s="16"/>
      <c r="E120" s="129" t="s">
        <v>280</v>
      </c>
      <c r="F120" s="131"/>
      <c r="G120" s="131"/>
      <c r="H120" s="131"/>
      <c r="L120" s="16"/>
    </row>
    <row r="121" spans="2:12" s="1" customFormat="1" ht="12" customHeight="1" x14ac:dyDescent="0.2">
      <c r="B121" s="16"/>
      <c r="C121" s="13" t="s">
        <v>49</v>
      </c>
      <c r="L121" s="16"/>
    </row>
    <row r="122" spans="2:12" s="1" customFormat="1" ht="16.5" customHeight="1" x14ac:dyDescent="0.2">
      <c r="B122" s="16"/>
      <c r="E122" s="125" t="str">
        <f>E11</f>
        <v>02 - SO03.3- Zdravotechnika</v>
      </c>
      <c r="F122" s="131"/>
      <c r="G122" s="131"/>
      <c r="H122" s="131"/>
      <c r="L122" s="16"/>
    </row>
    <row r="123" spans="2:12" s="1" customFormat="1" ht="6.95" customHeight="1" x14ac:dyDescent="0.2">
      <c r="B123" s="16"/>
      <c r="L123" s="16"/>
    </row>
    <row r="124" spans="2:12" s="1" customFormat="1" ht="12" customHeight="1" x14ac:dyDescent="0.2">
      <c r="B124" s="16"/>
      <c r="C124" s="13" t="s">
        <v>7</v>
      </c>
      <c r="F124" s="12" t="str">
        <f>F14</f>
        <v>Žiar nad Hronom</v>
      </c>
      <c r="I124" s="13" t="s">
        <v>9</v>
      </c>
      <c r="J124" s="27" t="e">
        <f>IF(J14="","",J14)</f>
        <v>#REF!</v>
      </c>
      <c r="L124" s="16"/>
    </row>
    <row r="125" spans="2:12" s="1" customFormat="1" ht="6.95" customHeight="1" x14ac:dyDescent="0.2">
      <c r="B125" s="16"/>
      <c r="L125" s="16"/>
    </row>
    <row r="126" spans="2:12" s="1" customFormat="1" ht="15.2" customHeight="1" x14ac:dyDescent="0.2">
      <c r="B126" s="16"/>
      <c r="C126" s="13" t="s">
        <v>10</v>
      </c>
      <c r="F126" s="12" t="str">
        <f>E17</f>
        <v>Mesto Žiar nad Hronom</v>
      </c>
      <c r="I126" s="13" t="s">
        <v>15</v>
      </c>
      <c r="J126" s="15" t="e">
        <f>E23</f>
        <v>#REF!</v>
      </c>
      <c r="L126" s="16"/>
    </row>
    <row r="127" spans="2:12" s="1" customFormat="1" ht="15.2" customHeight="1" x14ac:dyDescent="0.2">
      <c r="B127" s="16"/>
      <c r="C127" s="13" t="s">
        <v>14</v>
      </c>
      <c r="F127" s="12" t="e">
        <f>IF(E20="","",E20)</f>
        <v>#REF!</v>
      </c>
      <c r="I127" s="13" t="s">
        <v>16</v>
      </c>
      <c r="J127" s="15" t="e">
        <f>E26</f>
        <v>#REF!</v>
      </c>
      <c r="L127" s="16"/>
    </row>
    <row r="128" spans="2:12" s="1" customFormat="1" ht="10.35" customHeight="1" x14ac:dyDescent="0.2">
      <c r="B128" s="16"/>
      <c r="L128" s="16"/>
    </row>
    <row r="129" spans="2:65" s="5" customFormat="1" ht="29.25" customHeight="1" x14ac:dyDescent="0.2">
      <c r="B129" s="67"/>
      <c r="C129" s="68" t="s">
        <v>69</v>
      </c>
      <c r="D129" s="69" t="s">
        <v>39</v>
      </c>
      <c r="E129" s="69" t="s">
        <v>37</v>
      </c>
      <c r="F129" s="69" t="s">
        <v>38</v>
      </c>
      <c r="G129" s="69" t="s">
        <v>70</v>
      </c>
      <c r="H129" s="69" t="s">
        <v>71</v>
      </c>
      <c r="I129" s="69" t="s">
        <v>72</v>
      </c>
      <c r="J129" s="70" t="s">
        <v>52</v>
      </c>
      <c r="K129" s="71" t="s">
        <v>73</v>
      </c>
      <c r="L129" s="67"/>
      <c r="M129" s="32" t="s">
        <v>0</v>
      </c>
      <c r="N129" s="33" t="s">
        <v>22</v>
      </c>
      <c r="O129" s="33" t="s">
        <v>74</v>
      </c>
      <c r="P129" s="33" t="s">
        <v>75</v>
      </c>
      <c r="Q129" s="33" t="s">
        <v>76</v>
      </c>
      <c r="R129" s="33" t="s">
        <v>77</v>
      </c>
      <c r="S129" s="33" t="s">
        <v>78</v>
      </c>
      <c r="T129" s="34" t="s">
        <v>79</v>
      </c>
    </row>
    <row r="130" spans="2:65" s="1" customFormat="1" ht="22.9" customHeight="1" x14ac:dyDescent="0.25">
      <c r="B130" s="16"/>
      <c r="C130" s="36" t="s">
        <v>53</v>
      </c>
      <c r="J130" s="72">
        <f>BK130</f>
        <v>0</v>
      </c>
      <c r="L130" s="16"/>
      <c r="M130" s="35"/>
      <c r="N130" s="28"/>
      <c r="O130" s="28"/>
      <c r="P130" s="73">
        <f>P131+P144+P158+P160+P162</f>
        <v>0</v>
      </c>
      <c r="Q130" s="28"/>
      <c r="R130" s="73">
        <f>R131+R144+R158+R160+R162</f>
        <v>0</v>
      </c>
      <c r="S130" s="28"/>
      <c r="T130" s="74">
        <f>T131+T144+T158+T160+T162</f>
        <v>0</v>
      </c>
      <c r="AT130" s="7" t="s">
        <v>40</v>
      </c>
      <c r="AU130" s="7" t="s">
        <v>54</v>
      </c>
      <c r="BK130" s="75">
        <f>BK131+BK144+BK158+BK160+BK162</f>
        <v>0</v>
      </c>
    </row>
    <row r="131" spans="2:65" s="6" customFormat="1" ht="25.9" customHeight="1" x14ac:dyDescent="0.2">
      <c r="B131" s="76"/>
      <c r="D131" s="77" t="s">
        <v>40</v>
      </c>
      <c r="E131" s="78" t="s">
        <v>80</v>
      </c>
      <c r="F131" s="78" t="s">
        <v>81</v>
      </c>
      <c r="I131" s="79"/>
      <c r="J131" s="66">
        <f>BK131</f>
        <v>0</v>
      </c>
      <c r="L131" s="76"/>
      <c r="M131" s="80"/>
      <c r="P131" s="81">
        <f>P132+P142</f>
        <v>0</v>
      </c>
      <c r="R131" s="81">
        <f>R132+R142</f>
        <v>0</v>
      </c>
      <c r="T131" s="82">
        <f>T132+T142</f>
        <v>0</v>
      </c>
      <c r="AR131" s="77" t="s">
        <v>42</v>
      </c>
      <c r="AT131" s="83" t="s">
        <v>40</v>
      </c>
      <c r="AU131" s="83" t="s">
        <v>41</v>
      </c>
      <c r="AY131" s="77" t="s">
        <v>82</v>
      </c>
      <c r="BK131" s="84">
        <f>BK132+BK142</f>
        <v>0</v>
      </c>
    </row>
    <row r="132" spans="2:65" s="6" customFormat="1" ht="22.9" customHeight="1" x14ac:dyDescent="0.2">
      <c r="B132" s="76"/>
      <c r="D132" s="77" t="s">
        <v>40</v>
      </c>
      <c r="E132" s="85" t="s">
        <v>109</v>
      </c>
      <c r="F132" s="85" t="s">
        <v>209</v>
      </c>
      <c r="I132" s="79"/>
      <c r="J132" s="86">
        <f>BK132</f>
        <v>0</v>
      </c>
      <c r="L132" s="76"/>
      <c r="M132" s="80"/>
      <c r="P132" s="81">
        <f>SUM(P133:P141)</f>
        <v>0</v>
      </c>
      <c r="R132" s="81">
        <f>SUM(R133:R141)</f>
        <v>0</v>
      </c>
      <c r="T132" s="82">
        <f>SUM(T133:T141)</f>
        <v>0</v>
      </c>
      <c r="AR132" s="77" t="s">
        <v>42</v>
      </c>
      <c r="AT132" s="83" t="s">
        <v>40</v>
      </c>
      <c r="AU132" s="83" t="s">
        <v>42</v>
      </c>
      <c r="AY132" s="77" t="s">
        <v>82</v>
      </c>
      <c r="BK132" s="84">
        <f>SUM(BK133:BK141)</f>
        <v>0</v>
      </c>
    </row>
    <row r="133" spans="2:65" s="1" customFormat="1" ht="24.2" customHeight="1" x14ac:dyDescent="0.2">
      <c r="B133" s="16"/>
      <c r="C133" s="87" t="s">
        <v>42</v>
      </c>
      <c r="D133" s="87" t="s">
        <v>84</v>
      </c>
      <c r="E133" s="88" t="s">
        <v>299</v>
      </c>
      <c r="F133" s="89" t="s">
        <v>300</v>
      </c>
      <c r="G133" s="90" t="s">
        <v>87</v>
      </c>
      <c r="H133" s="91">
        <v>496.8</v>
      </c>
      <c r="I133" s="92"/>
      <c r="J133" s="93">
        <f t="shared" ref="J133:J141" si="0">ROUND(I133*H133,2)</f>
        <v>0</v>
      </c>
      <c r="K133" s="94"/>
      <c r="L133" s="16"/>
      <c r="M133" s="95" t="s">
        <v>0</v>
      </c>
      <c r="N133" s="96" t="s">
        <v>24</v>
      </c>
      <c r="P133" s="97">
        <f t="shared" ref="P133:P141" si="1">O133*H133</f>
        <v>0</v>
      </c>
      <c r="Q133" s="97">
        <v>0</v>
      </c>
      <c r="R133" s="97">
        <f t="shared" ref="R133:R141" si="2">Q133*H133</f>
        <v>0</v>
      </c>
      <c r="S133" s="97">
        <v>0</v>
      </c>
      <c r="T133" s="98">
        <f t="shared" ref="T133:T141" si="3">S133*H133</f>
        <v>0</v>
      </c>
      <c r="AR133" s="99" t="s">
        <v>88</v>
      </c>
      <c r="AT133" s="99" t="s">
        <v>84</v>
      </c>
      <c r="AU133" s="99" t="s">
        <v>43</v>
      </c>
      <c r="AY133" s="7" t="s">
        <v>82</v>
      </c>
      <c r="BE133" s="100">
        <f t="shared" ref="BE133:BE141" si="4">IF(N133="základná",J133,0)</f>
        <v>0</v>
      </c>
      <c r="BF133" s="100">
        <f t="shared" ref="BF133:BF141" si="5">IF(N133="znížená",J133,0)</f>
        <v>0</v>
      </c>
      <c r="BG133" s="100">
        <f t="shared" ref="BG133:BG141" si="6">IF(N133="zákl. prenesená",J133,0)</f>
        <v>0</v>
      </c>
      <c r="BH133" s="100">
        <f t="shared" ref="BH133:BH141" si="7">IF(N133="zníž. prenesená",J133,0)</f>
        <v>0</v>
      </c>
      <c r="BI133" s="100">
        <f t="shared" ref="BI133:BI141" si="8">IF(N133="nulová",J133,0)</f>
        <v>0</v>
      </c>
      <c r="BJ133" s="7" t="s">
        <v>43</v>
      </c>
      <c r="BK133" s="100">
        <f t="shared" ref="BK133:BK141" si="9">ROUND(I133*H133,2)</f>
        <v>0</v>
      </c>
      <c r="BL133" s="7" t="s">
        <v>88</v>
      </c>
      <c r="BM133" s="99" t="s">
        <v>43</v>
      </c>
    </row>
    <row r="134" spans="2:65" s="1" customFormat="1" ht="24.2" customHeight="1" x14ac:dyDescent="0.2">
      <c r="B134" s="16"/>
      <c r="C134" s="87" t="s">
        <v>43</v>
      </c>
      <c r="D134" s="87" t="s">
        <v>84</v>
      </c>
      <c r="E134" s="88" t="s">
        <v>301</v>
      </c>
      <c r="F134" s="89" t="s">
        <v>302</v>
      </c>
      <c r="G134" s="90" t="s">
        <v>228</v>
      </c>
      <c r="H134" s="91">
        <v>30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88</v>
      </c>
      <c r="AT134" s="99" t="s">
        <v>84</v>
      </c>
      <c r="AU134" s="99" t="s">
        <v>43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88</v>
      </c>
      <c r="BM134" s="99" t="s">
        <v>88</v>
      </c>
    </row>
    <row r="135" spans="2:65" s="1" customFormat="1" ht="37.9" customHeight="1" x14ac:dyDescent="0.2">
      <c r="B135" s="16"/>
      <c r="C135" s="87" t="s">
        <v>91</v>
      </c>
      <c r="D135" s="87" t="s">
        <v>84</v>
      </c>
      <c r="E135" s="88" t="s">
        <v>303</v>
      </c>
      <c r="F135" s="89" t="s">
        <v>304</v>
      </c>
      <c r="G135" s="90" t="s">
        <v>228</v>
      </c>
      <c r="H135" s="91">
        <v>7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94</v>
      </c>
    </row>
    <row r="136" spans="2:65" s="1" customFormat="1" ht="24.2" customHeight="1" x14ac:dyDescent="0.2">
      <c r="B136" s="16"/>
      <c r="C136" s="87" t="s">
        <v>88</v>
      </c>
      <c r="D136" s="87" t="s">
        <v>84</v>
      </c>
      <c r="E136" s="88" t="s">
        <v>305</v>
      </c>
      <c r="F136" s="89" t="s">
        <v>306</v>
      </c>
      <c r="G136" s="90" t="s">
        <v>132</v>
      </c>
      <c r="H136" s="91">
        <v>2.6240000000000001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98</v>
      </c>
    </row>
    <row r="137" spans="2:65" s="1" customFormat="1" ht="21.75" customHeight="1" x14ac:dyDescent="0.2">
      <c r="B137" s="16"/>
      <c r="C137" s="87" t="s">
        <v>99</v>
      </c>
      <c r="D137" s="87" t="s">
        <v>84</v>
      </c>
      <c r="E137" s="88" t="s">
        <v>307</v>
      </c>
      <c r="F137" s="89" t="s">
        <v>308</v>
      </c>
      <c r="G137" s="90" t="s">
        <v>132</v>
      </c>
      <c r="H137" s="91">
        <v>2.6240000000000001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102</v>
      </c>
    </row>
    <row r="138" spans="2:65" s="1" customFormat="1" ht="21.75" customHeight="1" x14ac:dyDescent="0.2">
      <c r="B138" s="16"/>
      <c r="C138" s="87" t="s">
        <v>94</v>
      </c>
      <c r="D138" s="87" t="s">
        <v>84</v>
      </c>
      <c r="E138" s="88" t="s">
        <v>309</v>
      </c>
      <c r="F138" s="89" t="s">
        <v>310</v>
      </c>
      <c r="G138" s="90" t="s">
        <v>132</v>
      </c>
      <c r="H138" s="91">
        <v>2.6240000000000001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105</v>
      </c>
    </row>
    <row r="139" spans="2:65" s="1" customFormat="1" ht="24.2" customHeight="1" x14ac:dyDescent="0.2">
      <c r="B139" s="16"/>
      <c r="C139" s="87" t="s">
        <v>106</v>
      </c>
      <c r="D139" s="87" t="s">
        <v>84</v>
      </c>
      <c r="E139" s="88" t="s">
        <v>311</v>
      </c>
      <c r="F139" s="89" t="s">
        <v>312</v>
      </c>
      <c r="G139" s="90" t="s">
        <v>132</v>
      </c>
      <c r="H139" s="91">
        <v>23.616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107</v>
      </c>
    </row>
    <row r="140" spans="2:65" s="1" customFormat="1" ht="24.2" customHeight="1" x14ac:dyDescent="0.2">
      <c r="B140" s="16"/>
      <c r="C140" s="87" t="s">
        <v>98</v>
      </c>
      <c r="D140" s="87" t="s">
        <v>84</v>
      </c>
      <c r="E140" s="88" t="s">
        <v>313</v>
      </c>
      <c r="F140" s="89" t="s">
        <v>314</v>
      </c>
      <c r="G140" s="90" t="s">
        <v>132</v>
      </c>
      <c r="H140" s="91">
        <v>2.6240000000000001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108</v>
      </c>
    </row>
    <row r="141" spans="2:65" s="1" customFormat="1" ht="24.2" customHeight="1" x14ac:dyDescent="0.2">
      <c r="B141" s="16"/>
      <c r="C141" s="87" t="s">
        <v>109</v>
      </c>
      <c r="D141" s="87" t="s">
        <v>84</v>
      </c>
      <c r="E141" s="88" t="s">
        <v>315</v>
      </c>
      <c r="F141" s="89" t="s">
        <v>316</v>
      </c>
      <c r="G141" s="90" t="s">
        <v>132</v>
      </c>
      <c r="H141" s="91">
        <v>2.6240000000000001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88</v>
      </c>
      <c r="AT141" s="99" t="s">
        <v>84</v>
      </c>
      <c r="AU141" s="99" t="s">
        <v>43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88</v>
      </c>
      <c r="BM141" s="99" t="s">
        <v>112</v>
      </c>
    </row>
    <row r="142" spans="2:65" s="6" customFormat="1" ht="22.9" customHeight="1" x14ac:dyDescent="0.2">
      <c r="B142" s="76"/>
      <c r="D142" s="77" t="s">
        <v>40</v>
      </c>
      <c r="E142" s="85" t="s">
        <v>220</v>
      </c>
      <c r="F142" s="85" t="s">
        <v>221</v>
      </c>
      <c r="I142" s="79"/>
      <c r="J142" s="86">
        <f>BK142</f>
        <v>0</v>
      </c>
      <c r="L142" s="76"/>
      <c r="M142" s="80"/>
      <c r="P142" s="81">
        <f>P143</f>
        <v>0</v>
      </c>
      <c r="R142" s="81">
        <f>R143</f>
        <v>0</v>
      </c>
      <c r="T142" s="82">
        <f>T143</f>
        <v>0</v>
      </c>
      <c r="AR142" s="77" t="s">
        <v>42</v>
      </c>
      <c r="AT142" s="83" t="s">
        <v>40</v>
      </c>
      <c r="AU142" s="83" t="s">
        <v>42</v>
      </c>
      <c r="AY142" s="77" t="s">
        <v>82</v>
      </c>
      <c r="BK142" s="84">
        <f>BK143</f>
        <v>0</v>
      </c>
    </row>
    <row r="143" spans="2:65" s="1" customFormat="1" ht="24.2" customHeight="1" x14ac:dyDescent="0.2">
      <c r="B143" s="16"/>
      <c r="C143" s="87" t="s">
        <v>102</v>
      </c>
      <c r="D143" s="87" t="s">
        <v>84</v>
      </c>
      <c r="E143" s="88" t="s">
        <v>317</v>
      </c>
      <c r="F143" s="89" t="s">
        <v>318</v>
      </c>
      <c r="G143" s="90" t="s">
        <v>132</v>
      </c>
      <c r="H143" s="91">
        <v>3.07</v>
      </c>
      <c r="I143" s="92"/>
      <c r="J143" s="93">
        <f>ROUND(I143*H143,2)</f>
        <v>0</v>
      </c>
      <c r="K143" s="94"/>
      <c r="L143" s="16"/>
      <c r="M143" s="95" t="s">
        <v>0</v>
      </c>
      <c r="N143" s="96" t="s">
        <v>24</v>
      </c>
      <c r="P143" s="97">
        <f>O143*H143</f>
        <v>0</v>
      </c>
      <c r="Q143" s="97">
        <v>0</v>
      </c>
      <c r="R143" s="97">
        <f>Q143*H143</f>
        <v>0</v>
      </c>
      <c r="S143" s="97">
        <v>0</v>
      </c>
      <c r="T143" s="98">
        <f>S143*H143</f>
        <v>0</v>
      </c>
      <c r="AR143" s="99" t="s">
        <v>88</v>
      </c>
      <c r="AT143" s="99" t="s">
        <v>84</v>
      </c>
      <c r="AU143" s="99" t="s">
        <v>43</v>
      </c>
      <c r="AY143" s="7" t="s">
        <v>82</v>
      </c>
      <c r="BE143" s="100">
        <f>IF(N143="základná",J143,0)</f>
        <v>0</v>
      </c>
      <c r="BF143" s="100">
        <f>IF(N143="znížená",J143,0)</f>
        <v>0</v>
      </c>
      <c r="BG143" s="100">
        <f>IF(N143="zákl. prenesená",J143,0)</f>
        <v>0</v>
      </c>
      <c r="BH143" s="100">
        <f>IF(N143="zníž. prenesená",J143,0)</f>
        <v>0</v>
      </c>
      <c r="BI143" s="100">
        <f>IF(N143="nulová",J143,0)</f>
        <v>0</v>
      </c>
      <c r="BJ143" s="7" t="s">
        <v>43</v>
      </c>
      <c r="BK143" s="100">
        <f>ROUND(I143*H143,2)</f>
        <v>0</v>
      </c>
      <c r="BL143" s="7" t="s">
        <v>88</v>
      </c>
      <c r="BM143" s="99" t="s">
        <v>2</v>
      </c>
    </row>
    <row r="144" spans="2:65" s="6" customFormat="1" ht="25.9" customHeight="1" x14ac:dyDescent="0.2">
      <c r="B144" s="76"/>
      <c r="D144" s="77" t="s">
        <v>40</v>
      </c>
      <c r="E144" s="78" t="s">
        <v>224</v>
      </c>
      <c r="F144" s="78" t="s">
        <v>225</v>
      </c>
      <c r="I144" s="79"/>
      <c r="J144" s="66">
        <f>BK144</f>
        <v>0</v>
      </c>
      <c r="L144" s="76"/>
      <c r="M144" s="80"/>
      <c r="P144" s="81">
        <f>P145+P153+P156</f>
        <v>0</v>
      </c>
      <c r="R144" s="81">
        <f>R145+R153+R156</f>
        <v>0</v>
      </c>
      <c r="T144" s="82">
        <f>T145+T153+T156</f>
        <v>0</v>
      </c>
      <c r="AR144" s="77" t="s">
        <v>43</v>
      </c>
      <c r="AT144" s="83" t="s">
        <v>40</v>
      </c>
      <c r="AU144" s="83" t="s">
        <v>41</v>
      </c>
      <c r="AY144" s="77" t="s">
        <v>82</v>
      </c>
      <c r="BK144" s="84">
        <f>BK145+BK153+BK156</f>
        <v>0</v>
      </c>
    </row>
    <row r="145" spans="2:65" s="6" customFormat="1" ht="22.9" customHeight="1" x14ac:dyDescent="0.2">
      <c r="B145" s="76"/>
      <c r="D145" s="77" t="s">
        <v>40</v>
      </c>
      <c r="E145" s="85" t="s">
        <v>226</v>
      </c>
      <c r="F145" s="85" t="s">
        <v>227</v>
      </c>
      <c r="I145" s="79"/>
      <c r="J145" s="86">
        <f>BK145</f>
        <v>0</v>
      </c>
      <c r="L145" s="76"/>
      <c r="M145" s="80"/>
      <c r="P145" s="81">
        <f>SUM(P146:P152)</f>
        <v>0</v>
      </c>
      <c r="R145" s="81">
        <f>SUM(R146:R152)</f>
        <v>0</v>
      </c>
      <c r="T145" s="82">
        <f>SUM(T146:T152)</f>
        <v>0</v>
      </c>
      <c r="AR145" s="77" t="s">
        <v>43</v>
      </c>
      <c r="AT145" s="83" t="s">
        <v>40</v>
      </c>
      <c r="AU145" s="83" t="s">
        <v>42</v>
      </c>
      <c r="AY145" s="77" t="s">
        <v>82</v>
      </c>
      <c r="BK145" s="84">
        <f>SUM(BK146:BK152)</f>
        <v>0</v>
      </c>
    </row>
    <row r="146" spans="2:65" s="1" customFormat="1" ht="21.75" customHeight="1" x14ac:dyDescent="0.2">
      <c r="B146" s="16"/>
      <c r="C146" s="87" t="s">
        <v>115</v>
      </c>
      <c r="D146" s="87" t="s">
        <v>84</v>
      </c>
      <c r="E146" s="88" t="s">
        <v>319</v>
      </c>
      <c r="F146" s="89" t="s">
        <v>320</v>
      </c>
      <c r="G146" s="90" t="s">
        <v>173</v>
      </c>
      <c r="H146" s="91">
        <v>6</v>
      </c>
      <c r="I146" s="92"/>
      <c r="J146" s="93">
        <f t="shared" ref="J146:J152" si="10">ROUND(I146*H146,2)</f>
        <v>0</v>
      </c>
      <c r="K146" s="94"/>
      <c r="L146" s="16"/>
      <c r="M146" s="95" t="s">
        <v>0</v>
      </c>
      <c r="N146" s="96" t="s">
        <v>24</v>
      </c>
      <c r="P146" s="97">
        <f t="shared" ref="P146:P152" si="11">O146*H146</f>
        <v>0</v>
      </c>
      <c r="Q146" s="97">
        <v>0</v>
      </c>
      <c r="R146" s="97">
        <f t="shared" ref="R146:R152" si="12">Q146*H146</f>
        <v>0</v>
      </c>
      <c r="S146" s="97">
        <v>0</v>
      </c>
      <c r="T146" s="98">
        <f t="shared" ref="T146:T152" si="13">S146*H146</f>
        <v>0</v>
      </c>
      <c r="AR146" s="99" t="s">
        <v>108</v>
      </c>
      <c r="AT146" s="99" t="s">
        <v>84</v>
      </c>
      <c r="AU146" s="99" t="s">
        <v>43</v>
      </c>
      <c r="AY146" s="7" t="s">
        <v>82</v>
      </c>
      <c r="BE146" s="100">
        <f t="shared" ref="BE146:BE152" si="14">IF(N146="základná",J146,0)</f>
        <v>0</v>
      </c>
      <c r="BF146" s="100">
        <f t="shared" ref="BF146:BF152" si="15">IF(N146="znížená",J146,0)</f>
        <v>0</v>
      </c>
      <c r="BG146" s="100">
        <f t="shared" ref="BG146:BG152" si="16">IF(N146="zákl. prenesená",J146,0)</f>
        <v>0</v>
      </c>
      <c r="BH146" s="100">
        <f t="shared" ref="BH146:BH152" si="17">IF(N146="zníž. prenesená",J146,0)</f>
        <v>0</v>
      </c>
      <c r="BI146" s="100">
        <f t="shared" ref="BI146:BI152" si="18">IF(N146="nulová",J146,0)</f>
        <v>0</v>
      </c>
      <c r="BJ146" s="7" t="s">
        <v>43</v>
      </c>
      <c r="BK146" s="100">
        <f t="shared" ref="BK146:BK152" si="19">ROUND(I146*H146,2)</f>
        <v>0</v>
      </c>
      <c r="BL146" s="7" t="s">
        <v>108</v>
      </c>
      <c r="BM146" s="99" t="s">
        <v>118</v>
      </c>
    </row>
    <row r="147" spans="2:65" s="1" customFormat="1" ht="24.2" customHeight="1" x14ac:dyDescent="0.2">
      <c r="B147" s="16"/>
      <c r="C147" s="87" t="s">
        <v>105</v>
      </c>
      <c r="D147" s="87" t="s">
        <v>84</v>
      </c>
      <c r="E147" s="88" t="s">
        <v>321</v>
      </c>
      <c r="F147" s="89" t="s">
        <v>322</v>
      </c>
      <c r="G147" s="90" t="s">
        <v>173</v>
      </c>
      <c r="H147" s="91">
        <v>66</v>
      </c>
      <c r="I147" s="92"/>
      <c r="J147" s="93">
        <f t="shared" si="10"/>
        <v>0</v>
      </c>
      <c r="K147" s="94"/>
      <c r="L147" s="16"/>
      <c r="M147" s="95" t="s">
        <v>0</v>
      </c>
      <c r="N147" s="96" t="s">
        <v>24</v>
      </c>
      <c r="P147" s="97">
        <f t="shared" si="11"/>
        <v>0</v>
      </c>
      <c r="Q147" s="97">
        <v>0</v>
      </c>
      <c r="R147" s="97">
        <f t="shared" si="12"/>
        <v>0</v>
      </c>
      <c r="S147" s="97">
        <v>0</v>
      </c>
      <c r="T147" s="98">
        <f t="shared" si="13"/>
        <v>0</v>
      </c>
      <c r="AR147" s="99" t="s">
        <v>108</v>
      </c>
      <c r="AT147" s="99" t="s">
        <v>84</v>
      </c>
      <c r="AU147" s="99" t="s">
        <v>43</v>
      </c>
      <c r="AY147" s="7" t="s">
        <v>82</v>
      </c>
      <c r="BE147" s="100">
        <f t="shared" si="14"/>
        <v>0</v>
      </c>
      <c r="BF147" s="100">
        <f t="shared" si="15"/>
        <v>0</v>
      </c>
      <c r="BG147" s="100">
        <f t="shared" si="16"/>
        <v>0</v>
      </c>
      <c r="BH147" s="100">
        <f t="shared" si="17"/>
        <v>0</v>
      </c>
      <c r="BI147" s="100">
        <f t="shared" si="18"/>
        <v>0</v>
      </c>
      <c r="BJ147" s="7" t="s">
        <v>43</v>
      </c>
      <c r="BK147" s="100">
        <f t="shared" si="19"/>
        <v>0</v>
      </c>
      <c r="BL147" s="7" t="s">
        <v>108</v>
      </c>
      <c r="BM147" s="99" t="s">
        <v>121</v>
      </c>
    </row>
    <row r="148" spans="2:65" s="1" customFormat="1" ht="33" customHeight="1" x14ac:dyDescent="0.2">
      <c r="B148" s="16"/>
      <c r="C148" s="87" t="s">
        <v>122</v>
      </c>
      <c r="D148" s="87" t="s">
        <v>84</v>
      </c>
      <c r="E148" s="88" t="s">
        <v>323</v>
      </c>
      <c r="F148" s="89" t="s">
        <v>324</v>
      </c>
      <c r="G148" s="90" t="s">
        <v>173</v>
      </c>
      <c r="H148" s="91">
        <v>114</v>
      </c>
      <c r="I148" s="92"/>
      <c r="J148" s="93">
        <f t="shared" si="10"/>
        <v>0</v>
      </c>
      <c r="K148" s="94"/>
      <c r="L148" s="16"/>
      <c r="M148" s="95" t="s">
        <v>0</v>
      </c>
      <c r="N148" s="96" t="s">
        <v>24</v>
      </c>
      <c r="P148" s="97">
        <f t="shared" si="11"/>
        <v>0</v>
      </c>
      <c r="Q148" s="97">
        <v>0</v>
      </c>
      <c r="R148" s="97">
        <f t="shared" si="12"/>
        <v>0</v>
      </c>
      <c r="S148" s="97">
        <v>0</v>
      </c>
      <c r="T148" s="98">
        <f t="shared" si="13"/>
        <v>0</v>
      </c>
      <c r="AR148" s="99" t="s">
        <v>108</v>
      </c>
      <c r="AT148" s="99" t="s">
        <v>84</v>
      </c>
      <c r="AU148" s="99" t="s">
        <v>43</v>
      </c>
      <c r="AY148" s="7" t="s">
        <v>82</v>
      </c>
      <c r="BE148" s="100">
        <f t="shared" si="14"/>
        <v>0</v>
      </c>
      <c r="BF148" s="100">
        <f t="shared" si="15"/>
        <v>0</v>
      </c>
      <c r="BG148" s="100">
        <f t="shared" si="16"/>
        <v>0</v>
      </c>
      <c r="BH148" s="100">
        <f t="shared" si="17"/>
        <v>0</v>
      </c>
      <c r="BI148" s="100">
        <f t="shared" si="18"/>
        <v>0</v>
      </c>
      <c r="BJ148" s="7" t="s">
        <v>43</v>
      </c>
      <c r="BK148" s="100">
        <f t="shared" si="19"/>
        <v>0</v>
      </c>
      <c r="BL148" s="7" t="s">
        <v>108</v>
      </c>
      <c r="BM148" s="99" t="s">
        <v>125</v>
      </c>
    </row>
    <row r="149" spans="2:65" s="1" customFormat="1" ht="24.2" customHeight="1" x14ac:dyDescent="0.2">
      <c r="B149" s="16"/>
      <c r="C149" s="87" t="s">
        <v>107</v>
      </c>
      <c r="D149" s="87" t="s">
        <v>84</v>
      </c>
      <c r="E149" s="88" t="s">
        <v>325</v>
      </c>
      <c r="F149" s="89" t="s">
        <v>326</v>
      </c>
      <c r="G149" s="90" t="s">
        <v>173</v>
      </c>
      <c r="H149" s="91">
        <v>36</v>
      </c>
      <c r="I149" s="92"/>
      <c r="J149" s="93">
        <f t="shared" si="10"/>
        <v>0</v>
      </c>
      <c r="K149" s="94"/>
      <c r="L149" s="16"/>
      <c r="M149" s="95" t="s">
        <v>0</v>
      </c>
      <c r="N149" s="96" t="s">
        <v>24</v>
      </c>
      <c r="P149" s="97">
        <f t="shared" si="11"/>
        <v>0</v>
      </c>
      <c r="Q149" s="97">
        <v>0</v>
      </c>
      <c r="R149" s="97">
        <f t="shared" si="12"/>
        <v>0</v>
      </c>
      <c r="S149" s="97">
        <v>0</v>
      </c>
      <c r="T149" s="98">
        <f t="shared" si="13"/>
        <v>0</v>
      </c>
      <c r="AR149" s="99" t="s">
        <v>108</v>
      </c>
      <c r="AT149" s="99" t="s">
        <v>84</v>
      </c>
      <c r="AU149" s="99" t="s">
        <v>43</v>
      </c>
      <c r="AY149" s="7" t="s">
        <v>82</v>
      </c>
      <c r="BE149" s="100">
        <f t="shared" si="14"/>
        <v>0</v>
      </c>
      <c r="BF149" s="100">
        <f t="shared" si="15"/>
        <v>0</v>
      </c>
      <c r="BG149" s="100">
        <f t="shared" si="16"/>
        <v>0</v>
      </c>
      <c r="BH149" s="100">
        <f t="shared" si="17"/>
        <v>0</v>
      </c>
      <c r="BI149" s="100">
        <f t="shared" si="18"/>
        <v>0</v>
      </c>
      <c r="BJ149" s="7" t="s">
        <v>43</v>
      </c>
      <c r="BK149" s="100">
        <f t="shared" si="19"/>
        <v>0</v>
      </c>
      <c r="BL149" s="7" t="s">
        <v>108</v>
      </c>
      <c r="BM149" s="99" t="s">
        <v>128</v>
      </c>
    </row>
    <row r="150" spans="2:65" s="1" customFormat="1" ht="24.2" customHeight="1" x14ac:dyDescent="0.2">
      <c r="B150" s="16"/>
      <c r="C150" s="87" t="s">
        <v>129</v>
      </c>
      <c r="D150" s="87" t="s">
        <v>84</v>
      </c>
      <c r="E150" s="88" t="s">
        <v>327</v>
      </c>
      <c r="F150" s="89" t="s">
        <v>328</v>
      </c>
      <c r="G150" s="90" t="s">
        <v>173</v>
      </c>
      <c r="H150" s="91">
        <v>180</v>
      </c>
      <c r="I150" s="92"/>
      <c r="J150" s="93">
        <f t="shared" si="10"/>
        <v>0</v>
      </c>
      <c r="K150" s="94"/>
      <c r="L150" s="16"/>
      <c r="M150" s="95" t="s">
        <v>0</v>
      </c>
      <c r="N150" s="96" t="s">
        <v>24</v>
      </c>
      <c r="P150" s="97">
        <f t="shared" si="11"/>
        <v>0</v>
      </c>
      <c r="Q150" s="97">
        <v>0</v>
      </c>
      <c r="R150" s="97">
        <f t="shared" si="12"/>
        <v>0</v>
      </c>
      <c r="S150" s="97">
        <v>0</v>
      </c>
      <c r="T150" s="98">
        <f t="shared" si="13"/>
        <v>0</v>
      </c>
      <c r="AR150" s="99" t="s">
        <v>108</v>
      </c>
      <c r="AT150" s="99" t="s">
        <v>84</v>
      </c>
      <c r="AU150" s="99" t="s">
        <v>43</v>
      </c>
      <c r="AY150" s="7" t="s">
        <v>82</v>
      </c>
      <c r="BE150" s="100">
        <f t="shared" si="14"/>
        <v>0</v>
      </c>
      <c r="BF150" s="100">
        <f t="shared" si="15"/>
        <v>0</v>
      </c>
      <c r="BG150" s="100">
        <f t="shared" si="16"/>
        <v>0</v>
      </c>
      <c r="BH150" s="100">
        <f t="shared" si="17"/>
        <v>0</v>
      </c>
      <c r="BI150" s="100">
        <f t="shared" si="18"/>
        <v>0</v>
      </c>
      <c r="BJ150" s="7" t="s">
        <v>43</v>
      </c>
      <c r="BK150" s="100">
        <f t="shared" si="19"/>
        <v>0</v>
      </c>
      <c r="BL150" s="7" t="s">
        <v>108</v>
      </c>
      <c r="BM150" s="99" t="s">
        <v>133</v>
      </c>
    </row>
    <row r="151" spans="2:65" s="1" customFormat="1" ht="24.2" customHeight="1" x14ac:dyDescent="0.2">
      <c r="B151" s="16"/>
      <c r="C151" s="87" t="s">
        <v>108</v>
      </c>
      <c r="D151" s="87" t="s">
        <v>84</v>
      </c>
      <c r="E151" s="88" t="s">
        <v>329</v>
      </c>
      <c r="F151" s="89" t="s">
        <v>330</v>
      </c>
      <c r="G151" s="90" t="s">
        <v>173</v>
      </c>
      <c r="H151" s="91">
        <v>42</v>
      </c>
      <c r="I151" s="92"/>
      <c r="J151" s="93">
        <f t="shared" si="10"/>
        <v>0</v>
      </c>
      <c r="K151" s="94"/>
      <c r="L151" s="16"/>
      <c r="M151" s="95" t="s">
        <v>0</v>
      </c>
      <c r="N151" s="96" t="s">
        <v>24</v>
      </c>
      <c r="P151" s="97">
        <f t="shared" si="11"/>
        <v>0</v>
      </c>
      <c r="Q151" s="97">
        <v>0</v>
      </c>
      <c r="R151" s="97">
        <f t="shared" si="12"/>
        <v>0</v>
      </c>
      <c r="S151" s="97">
        <v>0</v>
      </c>
      <c r="T151" s="98">
        <f t="shared" si="13"/>
        <v>0</v>
      </c>
      <c r="AR151" s="99" t="s">
        <v>108</v>
      </c>
      <c r="AT151" s="99" t="s">
        <v>84</v>
      </c>
      <c r="AU151" s="99" t="s">
        <v>43</v>
      </c>
      <c r="AY151" s="7" t="s">
        <v>82</v>
      </c>
      <c r="BE151" s="100">
        <f t="shared" si="14"/>
        <v>0</v>
      </c>
      <c r="BF151" s="100">
        <f t="shared" si="15"/>
        <v>0</v>
      </c>
      <c r="BG151" s="100">
        <f t="shared" si="16"/>
        <v>0</v>
      </c>
      <c r="BH151" s="100">
        <f t="shared" si="17"/>
        <v>0</v>
      </c>
      <c r="BI151" s="100">
        <f t="shared" si="18"/>
        <v>0</v>
      </c>
      <c r="BJ151" s="7" t="s">
        <v>43</v>
      </c>
      <c r="BK151" s="100">
        <f t="shared" si="19"/>
        <v>0</v>
      </c>
      <c r="BL151" s="7" t="s">
        <v>108</v>
      </c>
      <c r="BM151" s="99" t="s">
        <v>136</v>
      </c>
    </row>
    <row r="152" spans="2:65" s="1" customFormat="1" ht="24.2" customHeight="1" x14ac:dyDescent="0.2">
      <c r="B152" s="16"/>
      <c r="C152" s="87" t="s">
        <v>137</v>
      </c>
      <c r="D152" s="87" t="s">
        <v>84</v>
      </c>
      <c r="E152" s="88" t="s">
        <v>331</v>
      </c>
      <c r="F152" s="89" t="s">
        <v>332</v>
      </c>
      <c r="G152" s="90" t="s">
        <v>229</v>
      </c>
      <c r="H152" s="112"/>
      <c r="I152" s="92"/>
      <c r="J152" s="93">
        <f t="shared" si="10"/>
        <v>0</v>
      </c>
      <c r="K152" s="94"/>
      <c r="L152" s="16"/>
      <c r="M152" s="95" t="s">
        <v>0</v>
      </c>
      <c r="N152" s="96" t="s">
        <v>24</v>
      </c>
      <c r="P152" s="97">
        <f t="shared" si="11"/>
        <v>0</v>
      </c>
      <c r="Q152" s="97">
        <v>0</v>
      </c>
      <c r="R152" s="97">
        <f t="shared" si="12"/>
        <v>0</v>
      </c>
      <c r="S152" s="97">
        <v>0</v>
      </c>
      <c r="T152" s="98">
        <f t="shared" si="13"/>
        <v>0</v>
      </c>
      <c r="AR152" s="99" t="s">
        <v>108</v>
      </c>
      <c r="AT152" s="99" t="s">
        <v>84</v>
      </c>
      <c r="AU152" s="99" t="s">
        <v>43</v>
      </c>
      <c r="AY152" s="7" t="s">
        <v>82</v>
      </c>
      <c r="BE152" s="100">
        <f t="shared" si="14"/>
        <v>0</v>
      </c>
      <c r="BF152" s="100">
        <f t="shared" si="15"/>
        <v>0</v>
      </c>
      <c r="BG152" s="100">
        <f t="shared" si="16"/>
        <v>0</v>
      </c>
      <c r="BH152" s="100">
        <f t="shared" si="17"/>
        <v>0</v>
      </c>
      <c r="BI152" s="100">
        <f t="shared" si="18"/>
        <v>0</v>
      </c>
      <c r="BJ152" s="7" t="s">
        <v>43</v>
      </c>
      <c r="BK152" s="100">
        <f t="shared" si="19"/>
        <v>0</v>
      </c>
      <c r="BL152" s="7" t="s">
        <v>108</v>
      </c>
      <c r="BM152" s="99" t="s">
        <v>140</v>
      </c>
    </row>
    <row r="153" spans="2:65" s="6" customFormat="1" ht="22.9" customHeight="1" x14ac:dyDescent="0.2">
      <c r="B153" s="76"/>
      <c r="D153" s="77" t="s">
        <v>40</v>
      </c>
      <c r="E153" s="85" t="s">
        <v>333</v>
      </c>
      <c r="F153" s="85" t="s">
        <v>334</v>
      </c>
      <c r="I153" s="79"/>
      <c r="J153" s="86">
        <f>BK153</f>
        <v>0</v>
      </c>
      <c r="L153" s="76"/>
      <c r="M153" s="80"/>
      <c r="P153" s="81">
        <f>SUM(P154:P155)</f>
        <v>0</v>
      </c>
      <c r="R153" s="81">
        <f>SUM(R154:R155)</f>
        <v>0</v>
      </c>
      <c r="T153" s="82">
        <f>SUM(T154:T155)</f>
        <v>0</v>
      </c>
      <c r="AR153" s="77" t="s">
        <v>43</v>
      </c>
      <c r="AT153" s="83" t="s">
        <v>40</v>
      </c>
      <c r="AU153" s="83" t="s">
        <v>42</v>
      </c>
      <c r="AY153" s="77" t="s">
        <v>82</v>
      </c>
      <c r="BK153" s="84">
        <f>SUM(BK154:BK155)</f>
        <v>0</v>
      </c>
    </row>
    <row r="154" spans="2:65" s="1" customFormat="1" ht="33" customHeight="1" x14ac:dyDescent="0.2">
      <c r="B154" s="16"/>
      <c r="C154" s="87" t="s">
        <v>112</v>
      </c>
      <c r="D154" s="87" t="s">
        <v>84</v>
      </c>
      <c r="E154" s="88" t="s">
        <v>335</v>
      </c>
      <c r="F154" s="89" t="s">
        <v>336</v>
      </c>
      <c r="G154" s="90" t="s">
        <v>87</v>
      </c>
      <c r="H154" s="91">
        <v>20.6</v>
      </c>
      <c r="I154" s="92"/>
      <c r="J154" s="93">
        <f>ROUND(I154*H154,2)</f>
        <v>0</v>
      </c>
      <c r="K154" s="94"/>
      <c r="L154" s="16"/>
      <c r="M154" s="95" t="s">
        <v>0</v>
      </c>
      <c r="N154" s="96" t="s">
        <v>24</v>
      </c>
      <c r="P154" s="97">
        <f>O154*H154</f>
        <v>0</v>
      </c>
      <c r="Q154" s="97">
        <v>0</v>
      </c>
      <c r="R154" s="97">
        <f>Q154*H154</f>
        <v>0</v>
      </c>
      <c r="S154" s="97">
        <v>0</v>
      </c>
      <c r="T154" s="98">
        <f>S154*H154</f>
        <v>0</v>
      </c>
      <c r="AR154" s="99" t="s">
        <v>108</v>
      </c>
      <c r="AT154" s="99" t="s">
        <v>84</v>
      </c>
      <c r="AU154" s="99" t="s">
        <v>43</v>
      </c>
      <c r="AY154" s="7" t="s">
        <v>82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43</v>
      </c>
      <c r="BK154" s="100">
        <f>ROUND(I154*H154,2)</f>
        <v>0</v>
      </c>
      <c r="BL154" s="7" t="s">
        <v>108</v>
      </c>
      <c r="BM154" s="99" t="s">
        <v>144</v>
      </c>
    </row>
    <row r="155" spans="2:65" s="1" customFormat="1" ht="24.2" customHeight="1" x14ac:dyDescent="0.2">
      <c r="B155" s="16"/>
      <c r="C155" s="87" t="s">
        <v>145</v>
      </c>
      <c r="D155" s="87" t="s">
        <v>84</v>
      </c>
      <c r="E155" s="88" t="s">
        <v>337</v>
      </c>
      <c r="F155" s="89" t="s">
        <v>338</v>
      </c>
      <c r="G155" s="90" t="s">
        <v>229</v>
      </c>
      <c r="H155" s="112"/>
      <c r="I155" s="92"/>
      <c r="J155" s="93">
        <f>ROUND(I155*H155,2)</f>
        <v>0</v>
      </c>
      <c r="K155" s="94"/>
      <c r="L155" s="16"/>
      <c r="M155" s="95" t="s">
        <v>0</v>
      </c>
      <c r="N155" s="96" t="s">
        <v>24</v>
      </c>
      <c r="P155" s="97">
        <f>O155*H155</f>
        <v>0</v>
      </c>
      <c r="Q155" s="97">
        <v>0</v>
      </c>
      <c r="R155" s="97">
        <f>Q155*H155</f>
        <v>0</v>
      </c>
      <c r="S155" s="97">
        <v>0</v>
      </c>
      <c r="T155" s="98">
        <f>S155*H155</f>
        <v>0</v>
      </c>
      <c r="AR155" s="99" t="s">
        <v>108</v>
      </c>
      <c r="AT155" s="99" t="s">
        <v>84</v>
      </c>
      <c r="AU155" s="99" t="s">
        <v>43</v>
      </c>
      <c r="AY155" s="7" t="s">
        <v>82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7" t="s">
        <v>43</v>
      </c>
      <c r="BK155" s="100">
        <f>ROUND(I155*H155,2)</f>
        <v>0</v>
      </c>
      <c r="BL155" s="7" t="s">
        <v>108</v>
      </c>
      <c r="BM155" s="99" t="s">
        <v>148</v>
      </c>
    </row>
    <row r="156" spans="2:65" s="6" customFormat="1" ht="22.9" customHeight="1" x14ac:dyDescent="0.2">
      <c r="B156" s="76"/>
      <c r="D156" s="77" t="s">
        <v>40</v>
      </c>
      <c r="E156" s="85" t="s">
        <v>339</v>
      </c>
      <c r="F156" s="85" t="s">
        <v>340</v>
      </c>
      <c r="I156" s="79"/>
      <c r="J156" s="86">
        <f>BK156</f>
        <v>0</v>
      </c>
      <c r="L156" s="76"/>
      <c r="M156" s="80"/>
      <c r="P156" s="81">
        <f>P157</f>
        <v>0</v>
      </c>
      <c r="R156" s="81">
        <f>R157</f>
        <v>0</v>
      </c>
      <c r="T156" s="82">
        <f>T157</f>
        <v>0</v>
      </c>
      <c r="AR156" s="77" t="s">
        <v>43</v>
      </c>
      <c r="AT156" s="83" t="s">
        <v>40</v>
      </c>
      <c r="AU156" s="83" t="s">
        <v>42</v>
      </c>
      <c r="AY156" s="77" t="s">
        <v>82</v>
      </c>
      <c r="BK156" s="84">
        <f>BK157</f>
        <v>0</v>
      </c>
    </row>
    <row r="157" spans="2:65" s="1" customFormat="1" ht="33" customHeight="1" x14ac:dyDescent="0.2">
      <c r="B157" s="16"/>
      <c r="C157" s="87" t="s">
        <v>2</v>
      </c>
      <c r="D157" s="87" t="s">
        <v>84</v>
      </c>
      <c r="E157" s="88" t="s">
        <v>341</v>
      </c>
      <c r="F157" s="89" t="s">
        <v>342</v>
      </c>
      <c r="G157" s="90" t="s">
        <v>87</v>
      </c>
      <c r="H157" s="91">
        <v>20.6</v>
      </c>
      <c r="I157" s="92"/>
      <c r="J157" s="93">
        <f>ROUND(I157*H157,2)</f>
        <v>0</v>
      </c>
      <c r="K157" s="94"/>
      <c r="L157" s="16"/>
      <c r="M157" s="95" t="s">
        <v>0</v>
      </c>
      <c r="N157" s="96" t="s">
        <v>24</v>
      </c>
      <c r="P157" s="97">
        <f>O157*H157</f>
        <v>0</v>
      </c>
      <c r="Q157" s="97">
        <v>0</v>
      </c>
      <c r="R157" s="97">
        <f>Q157*H157</f>
        <v>0</v>
      </c>
      <c r="S157" s="97">
        <v>0</v>
      </c>
      <c r="T157" s="98">
        <f>S157*H157</f>
        <v>0</v>
      </c>
      <c r="AR157" s="99" t="s">
        <v>108</v>
      </c>
      <c r="AT157" s="99" t="s">
        <v>84</v>
      </c>
      <c r="AU157" s="99" t="s">
        <v>43</v>
      </c>
      <c r="AY157" s="7" t="s">
        <v>82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7" t="s">
        <v>43</v>
      </c>
      <c r="BK157" s="100">
        <f>ROUND(I157*H157,2)</f>
        <v>0</v>
      </c>
      <c r="BL157" s="7" t="s">
        <v>108</v>
      </c>
      <c r="BM157" s="99" t="s">
        <v>151</v>
      </c>
    </row>
    <row r="158" spans="2:65" s="6" customFormat="1" ht="25.9" customHeight="1" x14ac:dyDescent="0.2">
      <c r="B158" s="76"/>
      <c r="D158" s="77" t="s">
        <v>40</v>
      </c>
      <c r="E158" s="78" t="s">
        <v>230</v>
      </c>
      <c r="F158" s="78" t="s">
        <v>231</v>
      </c>
      <c r="I158" s="79"/>
      <c r="J158" s="66">
        <f>BK158</f>
        <v>0</v>
      </c>
      <c r="L158" s="76"/>
      <c r="M158" s="80"/>
      <c r="P158" s="81">
        <f>P159</f>
        <v>0</v>
      </c>
      <c r="R158" s="81">
        <f>R159</f>
        <v>0</v>
      </c>
      <c r="T158" s="82">
        <f>T159</f>
        <v>0</v>
      </c>
      <c r="AR158" s="77" t="s">
        <v>88</v>
      </c>
      <c r="AT158" s="83" t="s">
        <v>40</v>
      </c>
      <c r="AU158" s="83" t="s">
        <v>41</v>
      </c>
      <c r="AY158" s="77" t="s">
        <v>82</v>
      </c>
      <c r="BK158" s="84">
        <f>BK159</f>
        <v>0</v>
      </c>
    </row>
    <row r="159" spans="2:65" s="1" customFormat="1" ht="37.9" customHeight="1" x14ac:dyDescent="0.2">
      <c r="B159" s="16"/>
      <c r="C159" s="87" t="s">
        <v>152</v>
      </c>
      <c r="D159" s="87" t="s">
        <v>84</v>
      </c>
      <c r="E159" s="88" t="s">
        <v>343</v>
      </c>
      <c r="F159" s="89" t="s">
        <v>344</v>
      </c>
      <c r="G159" s="90" t="s">
        <v>234</v>
      </c>
      <c r="H159" s="91">
        <v>64</v>
      </c>
      <c r="I159" s="92"/>
      <c r="J159" s="93">
        <f>ROUND(I159*H159,2)</f>
        <v>0</v>
      </c>
      <c r="K159" s="94"/>
      <c r="L159" s="16"/>
      <c r="M159" s="95" t="s">
        <v>0</v>
      </c>
      <c r="N159" s="96" t="s">
        <v>24</v>
      </c>
      <c r="P159" s="97">
        <f>O159*H159</f>
        <v>0</v>
      </c>
      <c r="Q159" s="97">
        <v>0</v>
      </c>
      <c r="R159" s="97">
        <f>Q159*H159</f>
        <v>0</v>
      </c>
      <c r="S159" s="97">
        <v>0</v>
      </c>
      <c r="T159" s="98">
        <f>S159*H159</f>
        <v>0</v>
      </c>
      <c r="AR159" s="99" t="s">
        <v>235</v>
      </c>
      <c r="AT159" s="99" t="s">
        <v>84</v>
      </c>
      <c r="AU159" s="99" t="s">
        <v>42</v>
      </c>
      <c r="AY159" s="7" t="s">
        <v>82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7" t="s">
        <v>43</v>
      </c>
      <c r="BK159" s="100">
        <f>ROUND(I159*H159,2)</f>
        <v>0</v>
      </c>
      <c r="BL159" s="7" t="s">
        <v>235</v>
      </c>
      <c r="BM159" s="99" t="s">
        <v>155</v>
      </c>
    </row>
    <row r="160" spans="2:65" s="6" customFormat="1" ht="25.9" customHeight="1" x14ac:dyDescent="0.2">
      <c r="B160" s="76"/>
      <c r="D160" s="77" t="s">
        <v>40</v>
      </c>
      <c r="E160" s="78" t="s">
        <v>242</v>
      </c>
      <c r="F160" s="78" t="s">
        <v>243</v>
      </c>
      <c r="I160" s="79"/>
      <c r="J160" s="66">
        <f>BK160</f>
        <v>0</v>
      </c>
      <c r="L160" s="76"/>
      <c r="M160" s="80"/>
      <c r="P160" s="81">
        <f>P161</f>
        <v>0</v>
      </c>
      <c r="R160" s="81">
        <f>R161</f>
        <v>0</v>
      </c>
      <c r="T160" s="82">
        <f>T161</f>
        <v>0</v>
      </c>
      <c r="AR160" s="77" t="s">
        <v>99</v>
      </c>
      <c r="AT160" s="83" t="s">
        <v>40</v>
      </c>
      <c r="AU160" s="83" t="s">
        <v>41</v>
      </c>
      <c r="AY160" s="77" t="s">
        <v>82</v>
      </c>
      <c r="BK160" s="84">
        <f>BK161</f>
        <v>0</v>
      </c>
    </row>
    <row r="161" spans="2:65" s="1" customFormat="1" ht="16.5" customHeight="1" x14ac:dyDescent="0.2">
      <c r="B161" s="16"/>
      <c r="C161" s="87" t="s">
        <v>118</v>
      </c>
      <c r="D161" s="87" t="s">
        <v>84</v>
      </c>
      <c r="E161" s="88" t="s">
        <v>244</v>
      </c>
      <c r="F161" s="89" t="s">
        <v>245</v>
      </c>
      <c r="G161" s="90" t="s">
        <v>229</v>
      </c>
      <c r="H161" s="112"/>
      <c r="I161" s="92"/>
      <c r="J161" s="93">
        <f>ROUND(I161*H161,2)</f>
        <v>0</v>
      </c>
      <c r="K161" s="94"/>
      <c r="L161" s="16"/>
      <c r="M161" s="95" t="s">
        <v>0</v>
      </c>
      <c r="N161" s="96" t="s">
        <v>24</v>
      </c>
      <c r="P161" s="97">
        <f>O161*H161</f>
        <v>0</v>
      </c>
      <c r="Q161" s="97">
        <v>0</v>
      </c>
      <c r="R161" s="97">
        <f>Q161*H161</f>
        <v>0</v>
      </c>
      <c r="S161" s="97">
        <v>0</v>
      </c>
      <c r="T161" s="98">
        <f>S161*H161</f>
        <v>0</v>
      </c>
      <c r="AR161" s="99" t="s">
        <v>88</v>
      </c>
      <c r="AT161" s="99" t="s">
        <v>84</v>
      </c>
      <c r="AU161" s="99" t="s">
        <v>42</v>
      </c>
      <c r="AY161" s="7" t="s">
        <v>82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7" t="s">
        <v>43</v>
      </c>
      <c r="BK161" s="100">
        <f>ROUND(I161*H161,2)</f>
        <v>0</v>
      </c>
      <c r="BL161" s="7" t="s">
        <v>88</v>
      </c>
      <c r="BM161" s="99" t="s">
        <v>159</v>
      </c>
    </row>
    <row r="162" spans="2:65" s="1" customFormat="1" ht="49.9" customHeight="1" x14ac:dyDescent="0.2">
      <c r="B162" s="16"/>
      <c r="E162" s="78" t="s">
        <v>246</v>
      </c>
      <c r="F162" s="78" t="s">
        <v>247</v>
      </c>
      <c r="J162" s="66">
        <f t="shared" ref="J162:J167" si="20">BK162</f>
        <v>0</v>
      </c>
      <c r="L162" s="16"/>
      <c r="M162" s="113"/>
      <c r="T162" s="30"/>
      <c r="AT162" s="7" t="s">
        <v>40</v>
      </c>
      <c r="AU162" s="7" t="s">
        <v>41</v>
      </c>
      <c r="AY162" s="7" t="s">
        <v>248</v>
      </c>
      <c r="BK162" s="100">
        <f>SUM(BK163:BK167)</f>
        <v>0</v>
      </c>
    </row>
    <row r="163" spans="2:65" s="1" customFormat="1" ht="16.350000000000001" customHeight="1" x14ac:dyDescent="0.2">
      <c r="B163" s="16"/>
      <c r="C163" s="114" t="s">
        <v>0</v>
      </c>
      <c r="D163" s="114" t="s">
        <v>84</v>
      </c>
      <c r="E163" s="115" t="s">
        <v>0</v>
      </c>
      <c r="F163" s="116" t="s">
        <v>0</v>
      </c>
      <c r="G163" s="117" t="s">
        <v>0</v>
      </c>
      <c r="H163" s="118"/>
      <c r="I163" s="119"/>
      <c r="J163" s="120">
        <f t="shared" si="20"/>
        <v>0</v>
      </c>
      <c r="K163" s="94"/>
      <c r="L163" s="16"/>
      <c r="M163" s="121" t="s">
        <v>0</v>
      </c>
      <c r="N163" s="122" t="s">
        <v>24</v>
      </c>
      <c r="T163" s="30"/>
      <c r="AT163" s="7" t="s">
        <v>248</v>
      </c>
      <c r="AU163" s="7" t="s">
        <v>42</v>
      </c>
      <c r="AY163" s="7" t="s">
        <v>248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7" t="s">
        <v>43</v>
      </c>
      <c r="BK163" s="100">
        <f>I163*H163</f>
        <v>0</v>
      </c>
    </row>
    <row r="164" spans="2:65" s="1" customFormat="1" ht="16.350000000000001" customHeight="1" x14ac:dyDescent="0.2">
      <c r="B164" s="16"/>
      <c r="C164" s="114" t="s">
        <v>0</v>
      </c>
      <c r="D164" s="114" t="s">
        <v>84</v>
      </c>
      <c r="E164" s="115" t="s">
        <v>0</v>
      </c>
      <c r="F164" s="116" t="s">
        <v>0</v>
      </c>
      <c r="G164" s="117" t="s">
        <v>0</v>
      </c>
      <c r="H164" s="118"/>
      <c r="I164" s="119"/>
      <c r="J164" s="120">
        <f t="shared" si="20"/>
        <v>0</v>
      </c>
      <c r="K164" s="94"/>
      <c r="L164" s="16"/>
      <c r="M164" s="121" t="s">
        <v>0</v>
      </c>
      <c r="N164" s="122" t="s">
        <v>24</v>
      </c>
      <c r="T164" s="30"/>
      <c r="AT164" s="7" t="s">
        <v>248</v>
      </c>
      <c r="AU164" s="7" t="s">
        <v>42</v>
      </c>
      <c r="AY164" s="7" t="s">
        <v>248</v>
      </c>
      <c r="BE164" s="100">
        <f>IF(N164="základná",J164,0)</f>
        <v>0</v>
      </c>
      <c r="BF164" s="100">
        <f>IF(N164="znížená",J164,0)</f>
        <v>0</v>
      </c>
      <c r="BG164" s="100">
        <f>IF(N164="zákl. prenesená",J164,0)</f>
        <v>0</v>
      </c>
      <c r="BH164" s="100">
        <f>IF(N164="zníž. prenesená",J164,0)</f>
        <v>0</v>
      </c>
      <c r="BI164" s="100">
        <f>IF(N164="nulová",J164,0)</f>
        <v>0</v>
      </c>
      <c r="BJ164" s="7" t="s">
        <v>43</v>
      </c>
      <c r="BK164" s="100">
        <f>I164*H164</f>
        <v>0</v>
      </c>
    </row>
    <row r="165" spans="2:65" s="1" customFormat="1" ht="16.350000000000001" customHeight="1" x14ac:dyDescent="0.2">
      <c r="B165" s="16"/>
      <c r="C165" s="114" t="s">
        <v>0</v>
      </c>
      <c r="D165" s="114" t="s">
        <v>84</v>
      </c>
      <c r="E165" s="115" t="s">
        <v>0</v>
      </c>
      <c r="F165" s="116" t="s">
        <v>0</v>
      </c>
      <c r="G165" s="117" t="s">
        <v>0</v>
      </c>
      <c r="H165" s="118"/>
      <c r="I165" s="119"/>
      <c r="J165" s="120">
        <f t="shared" si="20"/>
        <v>0</v>
      </c>
      <c r="K165" s="94"/>
      <c r="L165" s="16"/>
      <c r="M165" s="121" t="s">
        <v>0</v>
      </c>
      <c r="N165" s="122" t="s">
        <v>24</v>
      </c>
      <c r="T165" s="30"/>
      <c r="AT165" s="7" t="s">
        <v>248</v>
      </c>
      <c r="AU165" s="7" t="s">
        <v>42</v>
      </c>
      <c r="AY165" s="7" t="s">
        <v>248</v>
      </c>
      <c r="BE165" s="100">
        <f>IF(N165="základná",J165,0)</f>
        <v>0</v>
      </c>
      <c r="BF165" s="100">
        <f>IF(N165="znížená",J165,0)</f>
        <v>0</v>
      </c>
      <c r="BG165" s="100">
        <f>IF(N165="zákl. prenesená",J165,0)</f>
        <v>0</v>
      </c>
      <c r="BH165" s="100">
        <f>IF(N165="zníž. prenesená",J165,0)</f>
        <v>0</v>
      </c>
      <c r="BI165" s="100">
        <f>IF(N165="nulová",J165,0)</f>
        <v>0</v>
      </c>
      <c r="BJ165" s="7" t="s">
        <v>43</v>
      </c>
      <c r="BK165" s="100">
        <f>I165*H165</f>
        <v>0</v>
      </c>
    </row>
    <row r="166" spans="2:65" s="1" customFormat="1" ht="16.350000000000001" customHeight="1" x14ac:dyDescent="0.2">
      <c r="B166" s="16"/>
      <c r="C166" s="114" t="s">
        <v>0</v>
      </c>
      <c r="D166" s="114" t="s">
        <v>84</v>
      </c>
      <c r="E166" s="115" t="s">
        <v>0</v>
      </c>
      <c r="F166" s="116" t="s">
        <v>0</v>
      </c>
      <c r="G166" s="117" t="s">
        <v>0</v>
      </c>
      <c r="H166" s="118"/>
      <c r="I166" s="119"/>
      <c r="J166" s="120">
        <f t="shared" si="20"/>
        <v>0</v>
      </c>
      <c r="K166" s="94"/>
      <c r="L166" s="16"/>
      <c r="M166" s="121" t="s">
        <v>0</v>
      </c>
      <c r="N166" s="122" t="s">
        <v>24</v>
      </c>
      <c r="T166" s="30"/>
      <c r="AT166" s="7" t="s">
        <v>248</v>
      </c>
      <c r="AU166" s="7" t="s">
        <v>42</v>
      </c>
      <c r="AY166" s="7" t="s">
        <v>248</v>
      </c>
      <c r="BE166" s="100">
        <f>IF(N166="základná",J166,0)</f>
        <v>0</v>
      </c>
      <c r="BF166" s="100">
        <f>IF(N166="znížená",J166,0)</f>
        <v>0</v>
      </c>
      <c r="BG166" s="100">
        <f>IF(N166="zákl. prenesená",J166,0)</f>
        <v>0</v>
      </c>
      <c r="BH166" s="100">
        <f>IF(N166="zníž. prenesená",J166,0)</f>
        <v>0</v>
      </c>
      <c r="BI166" s="100">
        <f>IF(N166="nulová",J166,0)</f>
        <v>0</v>
      </c>
      <c r="BJ166" s="7" t="s">
        <v>43</v>
      </c>
      <c r="BK166" s="100">
        <f>I166*H166</f>
        <v>0</v>
      </c>
    </row>
    <row r="167" spans="2:65" s="1" customFormat="1" ht="16.350000000000001" customHeight="1" x14ac:dyDescent="0.2">
      <c r="B167" s="16"/>
      <c r="C167" s="114" t="s">
        <v>0</v>
      </c>
      <c r="D167" s="114" t="s">
        <v>84</v>
      </c>
      <c r="E167" s="115" t="s">
        <v>0</v>
      </c>
      <c r="F167" s="116" t="s">
        <v>0</v>
      </c>
      <c r="G167" s="117" t="s">
        <v>0</v>
      </c>
      <c r="H167" s="118"/>
      <c r="I167" s="119"/>
      <c r="J167" s="120">
        <f t="shared" si="20"/>
        <v>0</v>
      </c>
      <c r="K167" s="94"/>
      <c r="L167" s="16"/>
      <c r="M167" s="121" t="s">
        <v>0</v>
      </c>
      <c r="N167" s="122" t="s">
        <v>24</v>
      </c>
      <c r="O167" s="123"/>
      <c r="P167" s="123"/>
      <c r="Q167" s="123"/>
      <c r="R167" s="123"/>
      <c r="S167" s="123"/>
      <c r="T167" s="124"/>
      <c r="AT167" s="7" t="s">
        <v>248</v>
      </c>
      <c r="AU167" s="7" t="s">
        <v>42</v>
      </c>
      <c r="AY167" s="7" t="s">
        <v>248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7" t="s">
        <v>43</v>
      </c>
      <c r="BK167" s="100">
        <f>I167*H167</f>
        <v>0</v>
      </c>
    </row>
    <row r="168" spans="2:65" s="1" customFormat="1" ht="6.95" customHeight="1" x14ac:dyDescent="0.2">
      <c r="B168" s="23"/>
      <c r="C168" s="24"/>
      <c r="D168" s="24"/>
      <c r="E168" s="24"/>
      <c r="F168" s="24"/>
      <c r="G168" s="24"/>
      <c r="H168" s="24"/>
      <c r="I168" s="24"/>
      <c r="J168" s="24"/>
      <c r="K168" s="24"/>
      <c r="L168" s="16"/>
    </row>
  </sheetData>
  <sheetProtection algorithmName="SHA-512" hashValue="V0IRwghNtGD7zz7FvTDDwyLSYn0zB4cJtoRK4Bk5I7eM1Ny/u4XAEBPDpxaK1v5i/DdV61NbgzW/pdV+lFSVeA==" saltValue="mczlDtW/LfVMBqgz0y9AmcuzMgQpCMkmWaeyDBAJONUjzpmF9lWNVA+dffTyliMtx/2XrPvp+Q0hWgh93k9HLg==" spinCount="100000" sheet="1" objects="1" scenarios="1" formatColumns="0" formatRows="0" autoFilter="0"/>
  <autoFilter ref="C129:K167" xr:uid="{00000000-0009-0000-0000-000008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63:D168" xr:uid="{00000000-0002-0000-0800-000000000000}">
      <formula1>"K, M"</formula1>
    </dataValidation>
    <dataValidation type="list" allowBlank="1" showInputMessage="1" showErrorMessage="1" error="Povolené sú hodnoty základná, znížená, nulová." sqref="N163:N168" xr:uid="{00000000-0002-0000-08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55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46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280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345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ROUND(J123,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ROUND((ROUND((SUM(BE123:BE148)),  2) + SUM(BE150:BE154)), 2)</f>
        <v>0</v>
      </c>
      <c r="G35" s="43"/>
      <c r="H35" s="43"/>
      <c r="I35" s="44">
        <v>0.2</v>
      </c>
      <c r="J35" s="42">
        <f>ROUND((ROUND(((SUM(BE123:BE148))*I35),  2) + (SUM(BE150:BE154)*I35)),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ROUND((ROUND((SUM(BF123:BF148)),  2) + SUM(BF150:BF154)), 2)</f>
        <v>0</v>
      </c>
      <c r="G36" s="43"/>
      <c r="H36" s="43"/>
      <c r="I36" s="44">
        <v>0.2</v>
      </c>
      <c r="J36" s="42">
        <f>ROUND((ROUND(((SUM(BF123:BF148))*I36),  2) + (SUM(BF150:BF154)*I36)),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ROUND((ROUND((SUM(BG123:BG148)),  2) + SUM(BG150:BG154)),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ROUND((ROUND((SUM(BH123:BH148)),  2) + SUM(BH150:BH154)),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ROUND((ROUND((SUM(BI123:BI148)),  2) + SUM(BI150:BI154)),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280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03 - SO03ZH - Sadové úpravy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J123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249</v>
      </c>
      <c r="E99" s="59"/>
      <c r="F99" s="59"/>
      <c r="G99" s="59"/>
      <c r="H99" s="59"/>
      <c r="I99" s="59"/>
      <c r="J99" s="60">
        <f>J124</f>
        <v>0</v>
      </c>
      <c r="L99" s="57"/>
    </row>
    <row r="100" spans="2:47" s="3" customFormat="1" ht="24.95" customHeight="1" x14ac:dyDescent="0.2">
      <c r="B100" s="57"/>
      <c r="D100" s="58" t="s">
        <v>66</v>
      </c>
      <c r="E100" s="59"/>
      <c r="F100" s="59"/>
      <c r="G100" s="59"/>
      <c r="H100" s="59"/>
      <c r="I100" s="59"/>
      <c r="J100" s="60">
        <f>J147</f>
        <v>0</v>
      </c>
      <c r="L100" s="57"/>
    </row>
    <row r="101" spans="2:47" s="3" customFormat="1" ht="21.75" customHeight="1" x14ac:dyDescent="0.2">
      <c r="B101" s="57"/>
      <c r="D101" s="65" t="s">
        <v>67</v>
      </c>
      <c r="J101" s="66">
        <f>J149</f>
        <v>0</v>
      </c>
      <c r="L101" s="57"/>
    </row>
    <row r="102" spans="2:47" s="1" customFormat="1" ht="21.75" customHeight="1" x14ac:dyDescent="0.2">
      <c r="B102" s="16"/>
      <c r="L102" s="16"/>
    </row>
    <row r="103" spans="2:47" s="1" customFormat="1" ht="6.95" customHeight="1" x14ac:dyDescent="0.2"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16"/>
    </row>
    <row r="107" spans="2:47" s="1" customFormat="1" ht="6.95" customHeight="1" x14ac:dyDescent="0.2">
      <c r="B107" s="25"/>
      <c r="C107" s="26"/>
      <c r="D107" s="26"/>
      <c r="E107" s="26"/>
      <c r="F107" s="26"/>
      <c r="G107" s="26"/>
      <c r="H107" s="26"/>
      <c r="I107" s="26"/>
      <c r="J107" s="26"/>
      <c r="K107" s="26"/>
      <c r="L107" s="16"/>
    </row>
    <row r="108" spans="2:47" s="1" customFormat="1" ht="24.95" customHeight="1" x14ac:dyDescent="0.2">
      <c r="B108" s="16"/>
      <c r="C108" s="11" t="s">
        <v>68</v>
      </c>
      <c r="L108" s="16"/>
    </row>
    <row r="109" spans="2:47" s="1" customFormat="1" ht="6.95" customHeight="1" x14ac:dyDescent="0.2">
      <c r="B109" s="16"/>
      <c r="L109" s="16"/>
    </row>
    <row r="110" spans="2:47" s="1" customFormat="1" ht="12" customHeight="1" x14ac:dyDescent="0.2">
      <c r="B110" s="16"/>
      <c r="C110" s="13" t="s">
        <v>4</v>
      </c>
      <c r="L110" s="16"/>
    </row>
    <row r="111" spans="2:47" s="1" customFormat="1" ht="26.25" customHeight="1" x14ac:dyDescent="0.2">
      <c r="B111" s="16"/>
      <c r="E111" s="129" t="e">
        <f>E7</f>
        <v>#REF!</v>
      </c>
      <c r="F111" s="130"/>
      <c r="G111" s="130"/>
      <c r="H111" s="130"/>
      <c r="L111" s="16"/>
    </row>
    <row r="112" spans="2:47" ht="12" customHeight="1" x14ac:dyDescent="0.2">
      <c r="B112" s="10"/>
      <c r="C112" s="13" t="s">
        <v>48</v>
      </c>
      <c r="L112" s="10"/>
    </row>
    <row r="113" spans="2:65" s="1" customFormat="1" ht="16.5" customHeight="1" x14ac:dyDescent="0.2">
      <c r="B113" s="16"/>
      <c r="E113" s="129" t="s">
        <v>280</v>
      </c>
      <c r="F113" s="131"/>
      <c r="G113" s="131"/>
      <c r="H113" s="131"/>
      <c r="L113" s="16"/>
    </row>
    <row r="114" spans="2:65" s="1" customFormat="1" ht="12" customHeight="1" x14ac:dyDescent="0.2">
      <c r="B114" s="16"/>
      <c r="C114" s="13" t="s">
        <v>49</v>
      </c>
      <c r="L114" s="16"/>
    </row>
    <row r="115" spans="2:65" s="1" customFormat="1" ht="16.5" customHeight="1" x14ac:dyDescent="0.2">
      <c r="B115" s="16"/>
      <c r="E115" s="125" t="str">
        <f>E11</f>
        <v>03 - SO03ZH - Sadové úpravy</v>
      </c>
      <c r="F115" s="131"/>
      <c r="G115" s="131"/>
      <c r="H115" s="131"/>
      <c r="L115" s="16"/>
    </row>
    <row r="116" spans="2:65" s="1" customFormat="1" ht="6.95" customHeight="1" x14ac:dyDescent="0.2">
      <c r="B116" s="16"/>
      <c r="L116" s="16"/>
    </row>
    <row r="117" spans="2:65" s="1" customFormat="1" ht="12" customHeight="1" x14ac:dyDescent="0.2">
      <c r="B117" s="16"/>
      <c r="C117" s="13" t="s">
        <v>7</v>
      </c>
      <c r="F117" s="12" t="str">
        <f>F14</f>
        <v>Žiar nad Hronom</v>
      </c>
      <c r="I117" s="13" t="s">
        <v>9</v>
      </c>
      <c r="J117" s="27" t="e">
        <f>IF(J14="","",J14)</f>
        <v>#REF!</v>
      </c>
      <c r="L117" s="16"/>
    </row>
    <row r="118" spans="2:65" s="1" customFormat="1" ht="6.95" customHeight="1" x14ac:dyDescent="0.2">
      <c r="B118" s="16"/>
      <c r="L118" s="16"/>
    </row>
    <row r="119" spans="2:65" s="1" customFormat="1" ht="15.2" customHeight="1" x14ac:dyDescent="0.2">
      <c r="B119" s="16"/>
      <c r="C119" s="13" t="s">
        <v>10</v>
      </c>
      <c r="F119" s="12" t="str">
        <f>E17</f>
        <v>Mesto Žiar nad Hronom</v>
      </c>
      <c r="I119" s="13" t="s">
        <v>15</v>
      </c>
      <c r="J119" s="15" t="e">
        <f>E23</f>
        <v>#REF!</v>
      </c>
      <c r="L119" s="16"/>
    </row>
    <row r="120" spans="2:65" s="1" customFormat="1" ht="15.2" customHeight="1" x14ac:dyDescent="0.2">
      <c r="B120" s="16"/>
      <c r="C120" s="13" t="s">
        <v>14</v>
      </c>
      <c r="F120" s="12" t="e">
        <f>IF(E20="","",E20)</f>
        <v>#REF!</v>
      </c>
      <c r="I120" s="13" t="s">
        <v>16</v>
      </c>
      <c r="J120" s="15" t="e">
        <f>E26</f>
        <v>#REF!</v>
      </c>
      <c r="L120" s="16"/>
    </row>
    <row r="121" spans="2:65" s="1" customFormat="1" ht="10.35" customHeight="1" x14ac:dyDescent="0.2">
      <c r="B121" s="16"/>
      <c r="L121" s="16"/>
    </row>
    <row r="122" spans="2:65" s="5" customFormat="1" ht="29.25" customHeight="1" x14ac:dyDescent="0.2">
      <c r="B122" s="67"/>
      <c r="C122" s="68" t="s">
        <v>69</v>
      </c>
      <c r="D122" s="69" t="s">
        <v>39</v>
      </c>
      <c r="E122" s="69" t="s">
        <v>37</v>
      </c>
      <c r="F122" s="69" t="s">
        <v>38</v>
      </c>
      <c r="G122" s="69" t="s">
        <v>70</v>
      </c>
      <c r="H122" s="69" t="s">
        <v>71</v>
      </c>
      <c r="I122" s="69" t="s">
        <v>72</v>
      </c>
      <c r="J122" s="70" t="s">
        <v>52</v>
      </c>
      <c r="K122" s="71" t="s">
        <v>73</v>
      </c>
      <c r="L122" s="67"/>
      <c r="M122" s="32" t="s">
        <v>0</v>
      </c>
      <c r="N122" s="33" t="s">
        <v>22</v>
      </c>
      <c r="O122" s="33" t="s">
        <v>74</v>
      </c>
      <c r="P122" s="33" t="s">
        <v>75</v>
      </c>
      <c r="Q122" s="33" t="s">
        <v>76</v>
      </c>
      <c r="R122" s="33" t="s">
        <v>77</v>
      </c>
      <c r="S122" s="33" t="s">
        <v>78</v>
      </c>
      <c r="T122" s="34" t="s">
        <v>79</v>
      </c>
    </row>
    <row r="123" spans="2:65" s="1" customFormat="1" ht="22.9" customHeight="1" x14ac:dyDescent="0.25">
      <c r="B123" s="16"/>
      <c r="C123" s="36" t="s">
        <v>53</v>
      </c>
      <c r="J123" s="72">
        <f>BK123</f>
        <v>0</v>
      </c>
      <c r="L123" s="16"/>
      <c r="M123" s="35"/>
      <c r="N123" s="28"/>
      <c r="O123" s="28"/>
      <c r="P123" s="73">
        <f>P124+P147+P149</f>
        <v>0</v>
      </c>
      <c r="Q123" s="28"/>
      <c r="R123" s="73">
        <f>R124+R147+R149</f>
        <v>0</v>
      </c>
      <c r="S123" s="28"/>
      <c r="T123" s="74">
        <f>T124+T147+T149</f>
        <v>0</v>
      </c>
      <c r="AT123" s="7" t="s">
        <v>40</v>
      </c>
      <c r="AU123" s="7" t="s">
        <v>54</v>
      </c>
      <c r="BK123" s="75">
        <f>BK124+BK147+BK149</f>
        <v>0</v>
      </c>
    </row>
    <row r="124" spans="2:65" s="6" customFormat="1" ht="25.9" customHeight="1" x14ac:dyDescent="0.2">
      <c r="B124" s="76"/>
      <c r="D124" s="77" t="s">
        <v>40</v>
      </c>
      <c r="E124" s="78" t="s">
        <v>250</v>
      </c>
      <c r="F124" s="78" t="s">
        <v>251</v>
      </c>
      <c r="I124" s="79"/>
      <c r="J124" s="66">
        <f>BK124</f>
        <v>0</v>
      </c>
      <c r="L124" s="76"/>
      <c r="M124" s="80"/>
      <c r="P124" s="81">
        <f>SUM(P125:P146)</f>
        <v>0</v>
      </c>
      <c r="R124" s="81">
        <f>SUM(R125:R146)</f>
        <v>0</v>
      </c>
      <c r="T124" s="82">
        <f>SUM(T125:T146)</f>
        <v>0</v>
      </c>
      <c r="AR124" s="77" t="s">
        <v>42</v>
      </c>
      <c r="AT124" s="83" t="s">
        <v>40</v>
      </c>
      <c r="AU124" s="83" t="s">
        <v>41</v>
      </c>
      <c r="AY124" s="77" t="s">
        <v>82</v>
      </c>
      <c r="BK124" s="84">
        <f>SUM(BK125:BK146)</f>
        <v>0</v>
      </c>
    </row>
    <row r="125" spans="2:65" s="1" customFormat="1" ht="24.2" customHeight="1" x14ac:dyDescent="0.2">
      <c r="B125" s="16"/>
      <c r="C125" s="87" t="s">
        <v>42</v>
      </c>
      <c r="D125" s="87" t="s">
        <v>84</v>
      </c>
      <c r="E125" s="88" t="s">
        <v>252</v>
      </c>
      <c r="F125" s="89" t="s">
        <v>253</v>
      </c>
      <c r="G125" s="90" t="s">
        <v>97</v>
      </c>
      <c r="H125" s="91">
        <v>21.6</v>
      </c>
      <c r="I125" s="92"/>
      <c r="J125" s="93">
        <f t="shared" ref="J125:J146" si="0">ROUND(I125*H125,2)</f>
        <v>0</v>
      </c>
      <c r="K125" s="94"/>
      <c r="L125" s="16"/>
      <c r="M125" s="95" t="s">
        <v>0</v>
      </c>
      <c r="N125" s="96" t="s">
        <v>24</v>
      </c>
      <c r="P125" s="97">
        <f t="shared" ref="P125:P146" si="1">O125*H125</f>
        <v>0</v>
      </c>
      <c r="Q125" s="97">
        <v>0</v>
      </c>
      <c r="R125" s="97">
        <f t="shared" ref="R125:R146" si="2">Q125*H125</f>
        <v>0</v>
      </c>
      <c r="S125" s="97">
        <v>0</v>
      </c>
      <c r="T125" s="98">
        <f t="shared" ref="T125:T146" si="3">S125*H125</f>
        <v>0</v>
      </c>
      <c r="AR125" s="99" t="s">
        <v>88</v>
      </c>
      <c r="AT125" s="99" t="s">
        <v>84</v>
      </c>
      <c r="AU125" s="99" t="s">
        <v>42</v>
      </c>
      <c r="AY125" s="7" t="s">
        <v>82</v>
      </c>
      <c r="BE125" s="100">
        <f t="shared" ref="BE125:BE146" si="4">IF(N125="základná",J125,0)</f>
        <v>0</v>
      </c>
      <c r="BF125" s="100">
        <f t="shared" ref="BF125:BF146" si="5">IF(N125="znížená",J125,0)</f>
        <v>0</v>
      </c>
      <c r="BG125" s="100">
        <f t="shared" ref="BG125:BG146" si="6">IF(N125="zákl. prenesená",J125,0)</f>
        <v>0</v>
      </c>
      <c r="BH125" s="100">
        <f t="shared" ref="BH125:BH146" si="7">IF(N125="zníž. prenesená",J125,0)</f>
        <v>0</v>
      </c>
      <c r="BI125" s="100">
        <f t="shared" ref="BI125:BI146" si="8">IF(N125="nulová",J125,0)</f>
        <v>0</v>
      </c>
      <c r="BJ125" s="7" t="s">
        <v>43</v>
      </c>
      <c r="BK125" s="100">
        <f t="shared" ref="BK125:BK146" si="9">ROUND(I125*H125,2)</f>
        <v>0</v>
      </c>
      <c r="BL125" s="7" t="s">
        <v>88</v>
      </c>
      <c r="BM125" s="99" t="s">
        <v>43</v>
      </c>
    </row>
    <row r="126" spans="2:65" s="1" customFormat="1" ht="21.75" customHeight="1" x14ac:dyDescent="0.2">
      <c r="B126" s="16"/>
      <c r="C126" s="87" t="s">
        <v>43</v>
      </c>
      <c r="D126" s="87" t="s">
        <v>84</v>
      </c>
      <c r="E126" s="88" t="s">
        <v>254</v>
      </c>
      <c r="F126" s="89" t="s">
        <v>255</v>
      </c>
      <c r="G126" s="90" t="s">
        <v>132</v>
      </c>
      <c r="H126" s="91">
        <v>10.692</v>
      </c>
      <c r="I126" s="92"/>
      <c r="J126" s="93">
        <f t="shared" si="0"/>
        <v>0</v>
      </c>
      <c r="K126" s="94"/>
      <c r="L126" s="16"/>
      <c r="M126" s="95" t="s">
        <v>0</v>
      </c>
      <c r="N126" s="96" t="s">
        <v>24</v>
      </c>
      <c r="P126" s="97">
        <f t="shared" si="1"/>
        <v>0</v>
      </c>
      <c r="Q126" s="97">
        <v>0</v>
      </c>
      <c r="R126" s="97">
        <f t="shared" si="2"/>
        <v>0</v>
      </c>
      <c r="S126" s="97">
        <v>0</v>
      </c>
      <c r="T126" s="98">
        <f t="shared" si="3"/>
        <v>0</v>
      </c>
      <c r="AR126" s="99" t="s">
        <v>88</v>
      </c>
      <c r="AT126" s="99" t="s">
        <v>84</v>
      </c>
      <c r="AU126" s="99" t="s">
        <v>42</v>
      </c>
      <c r="AY126" s="7" t="s">
        <v>82</v>
      </c>
      <c r="BE126" s="100">
        <f t="shared" si="4"/>
        <v>0</v>
      </c>
      <c r="BF126" s="100">
        <f t="shared" si="5"/>
        <v>0</v>
      </c>
      <c r="BG126" s="100">
        <f t="shared" si="6"/>
        <v>0</v>
      </c>
      <c r="BH126" s="100">
        <f t="shared" si="7"/>
        <v>0</v>
      </c>
      <c r="BI126" s="100">
        <f t="shared" si="8"/>
        <v>0</v>
      </c>
      <c r="BJ126" s="7" t="s">
        <v>43</v>
      </c>
      <c r="BK126" s="100">
        <f t="shared" si="9"/>
        <v>0</v>
      </c>
      <c r="BL126" s="7" t="s">
        <v>88</v>
      </c>
      <c r="BM126" s="99" t="s">
        <v>88</v>
      </c>
    </row>
    <row r="127" spans="2:65" s="1" customFormat="1" ht="24.2" customHeight="1" x14ac:dyDescent="0.2">
      <c r="B127" s="16"/>
      <c r="C127" s="87" t="s">
        <v>91</v>
      </c>
      <c r="D127" s="87" t="s">
        <v>84</v>
      </c>
      <c r="E127" s="88" t="s">
        <v>256</v>
      </c>
      <c r="F127" s="89" t="s">
        <v>257</v>
      </c>
      <c r="G127" s="90" t="s">
        <v>132</v>
      </c>
      <c r="H127" s="91">
        <v>4.125</v>
      </c>
      <c r="I127" s="92"/>
      <c r="J127" s="93">
        <f t="shared" si="0"/>
        <v>0</v>
      </c>
      <c r="K127" s="94"/>
      <c r="L127" s="16"/>
      <c r="M127" s="95" t="s">
        <v>0</v>
      </c>
      <c r="N127" s="96" t="s">
        <v>24</v>
      </c>
      <c r="P127" s="97">
        <f t="shared" si="1"/>
        <v>0</v>
      </c>
      <c r="Q127" s="97">
        <v>0</v>
      </c>
      <c r="R127" s="97">
        <f t="shared" si="2"/>
        <v>0</v>
      </c>
      <c r="S127" s="97">
        <v>0</v>
      </c>
      <c r="T127" s="98">
        <f t="shared" si="3"/>
        <v>0</v>
      </c>
      <c r="AR127" s="99" t="s">
        <v>88</v>
      </c>
      <c r="AT127" s="99" t="s">
        <v>84</v>
      </c>
      <c r="AU127" s="99" t="s">
        <v>42</v>
      </c>
      <c r="AY127" s="7" t="s">
        <v>82</v>
      </c>
      <c r="BE127" s="100">
        <f t="shared" si="4"/>
        <v>0</v>
      </c>
      <c r="BF127" s="100">
        <f t="shared" si="5"/>
        <v>0</v>
      </c>
      <c r="BG127" s="100">
        <f t="shared" si="6"/>
        <v>0</v>
      </c>
      <c r="BH127" s="100">
        <f t="shared" si="7"/>
        <v>0</v>
      </c>
      <c r="BI127" s="100">
        <f t="shared" si="8"/>
        <v>0</v>
      </c>
      <c r="BJ127" s="7" t="s">
        <v>43</v>
      </c>
      <c r="BK127" s="100">
        <f t="shared" si="9"/>
        <v>0</v>
      </c>
      <c r="BL127" s="7" t="s">
        <v>88</v>
      </c>
      <c r="BM127" s="99" t="s">
        <v>94</v>
      </c>
    </row>
    <row r="128" spans="2:65" s="1" customFormat="1" ht="24.2" customHeight="1" x14ac:dyDescent="0.2">
      <c r="B128" s="16"/>
      <c r="C128" s="87" t="s">
        <v>88</v>
      </c>
      <c r="D128" s="87" t="s">
        <v>84</v>
      </c>
      <c r="E128" s="88" t="s">
        <v>258</v>
      </c>
      <c r="F128" s="89" t="s">
        <v>259</v>
      </c>
      <c r="G128" s="90" t="s">
        <v>228</v>
      </c>
      <c r="H128" s="91">
        <v>2</v>
      </c>
      <c r="I128" s="92"/>
      <c r="J128" s="93">
        <f t="shared" si="0"/>
        <v>0</v>
      </c>
      <c r="K128" s="94"/>
      <c r="L128" s="16"/>
      <c r="M128" s="95" t="s">
        <v>0</v>
      </c>
      <c r="N128" s="96" t="s">
        <v>24</v>
      </c>
      <c r="P128" s="97">
        <f t="shared" si="1"/>
        <v>0</v>
      </c>
      <c r="Q128" s="97">
        <v>0</v>
      </c>
      <c r="R128" s="97">
        <f t="shared" si="2"/>
        <v>0</v>
      </c>
      <c r="S128" s="97">
        <v>0</v>
      </c>
      <c r="T128" s="98">
        <f t="shared" si="3"/>
        <v>0</v>
      </c>
      <c r="AR128" s="99" t="s">
        <v>88</v>
      </c>
      <c r="AT128" s="99" t="s">
        <v>84</v>
      </c>
      <c r="AU128" s="99" t="s">
        <v>42</v>
      </c>
      <c r="AY128" s="7" t="s">
        <v>82</v>
      </c>
      <c r="BE128" s="100">
        <f t="shared" si="4"/>
        <v>0</v>
      </c>
      <c r="BF128" s="100">
        <f t="shared" si="5"/>
        <v>0</v>
      </c>
      <c r="BG128" s="100">
        <f t="shared" si="6"/>
        <v>0</v>
      </c>
      <c r="BH128" s="100">
        <f t="shared" si="7"/>
        <v>0</v>
      </c>
      <c r="BI128" s="100">
        <f t="shared" si="8"/>
        <v>0</v>
      </c>
      <c r="BJ128" s="7" t="s">
        <v>43</v>
      </c>
      <c r="BK128" s="100">
        <f t="shared" si="9"/>
        <v>0</v>
      </c>
      <c r="BL128" s="7" t="s">
        <v>88</v>
      </c>
      <c r="BM128" s="99" t="s">
        <v>98</v>
      </c>
    </row>
    <row r="129" spans="2:65" s="1" customFormat="1" ht="24.2" customHeight="1" x14ac:dyDescent="0.2">
      <c r="B129" s="16"/>
      <c r="C129" s="87" t="s">
        <v>99</v>
      </c>
      <c r="D129" s="87" t="s">
        <v>84</v>
      </c>
      <c r="E129" s="88" t="s">
        <v>260</v>
      </c>
      <c r="F129" s="89" t="s">
        <v>261</v>
      </c>
      <c r="G129" s="90" t="s">
        <v>228</v>
      </c>
      <c r="H129" s="91">
        <v>2</v>
      </c>
      <c r="I129" s="92"/>
      <c r="J129" s="93">
        <f t="shared" si="0"/>
        <v>0</v>
      </c>
      <c r="K129" s="94"/>
      <c r="L129" s="16"/>
      <c r="M129" s="95" t="s">
        <v>0</v>
      </c>
      <c r="N129" s="96" t="s">
        <v>24</v>
      </c>
      <c r="P129" s="97">
        <f t="shared" si="1"/>
        <v>0</v>
      </c>
      <c r="Q129" s="97">
        <v>0</v>
      </c>
      <c r="R129" s="97">
        <f t="shared" si="2"/>
        <v>0</v>
      </c>
      <c r="S129" s="97">
        <v>0</v>
      </c>
      <c r="T129" s="98">
        <f t="shared" si="3"/>
        <v>0</v>
      </c>
      <c r="AR129" s="99" t="s">
        <v>88</v>
      </c>
      <c r="AT129" s="99" t="s">
        <v>84</v>
      </c>
      <c r="AU129" s="99" t="s">
        <v>42</v>
      </c>
      <c r="AY129" s="7" t="s">
        <v>82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7" t="s">
        <v>43</v>
      </c>
      <c r="BK129" s="100">
        <f t="shared" si="9"/>
        <v>0</v>
      </c>
      <c r="BL129" s="7" t="s">
        <v>88</v>
      </c>
      <c r="BM129" s="99" t="s">
        <v>102</v>
      </c>
    </row>
    <row r="130" spans="2:65" s="1" customFormat="1" ht="24.2" customHeight="1" x14ac:dyDescent="0.2">
      <c r="B130" s="16"/>
      <c r="C130" s="87" t="s">
        <v>94</v>
      </c>
      <c r="D130" s="87" t="s">
        <v>84</v>
      </c>
      <c r="E130" s="88" t="s">
        <v>262</v>
      </c>
      <c r="F130" s="89" t="s">
        <v>263</v>
      </c>
      <c r="G130" s="90" t="s">
        <v>173</v>
      </c>
      <c r="H130" s="91">
        <v>212.1</v>
      </c>
      <c r="I130" s="92"/>
      <c r="J130" s="93">
        <f t="shared" si="0"/>
        <v>0</v>
      </c>
      <c r="K130" s="94"/>
      <c r="L130" s="16"/>
      <c r="M130" s="95" t="s">
        <v>0</v>
      </c>
      <c r="N130" s="96" t="s">
        <v>24</v>
      </c>
      <c r="P130" s="97">
        <f t="shared" si="1"/>
        <v>0</v>
      </c>
      <c r="Q130" s="97">
        <v>0</v>
      </c>
      <c r="R130" s="97">
        <f t="shared" si="2"/>
        <v>0</v>
      </c>
      <c r="S130" s="97">
        <v>0</v>
      </c>
      <c r="T130" s="98">
        <f t="shared" si="3"/>
        <v>0</v>
      </c>
      <c r="AR130" s="99" t="s">
        <v>88</v>
      </c>
      <c r="AT130" s="99" t="s">
        <v>84</v>
      </c>
      <c r="AU130" s="99" t="s">
        <v>42</v>
      </c>
      <c r="AY130" s="7" t="s">
        <v>82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7" t="s">
        <v>43</v>
      </c>
      <c r="BK130" s="100">
        <f t="shared" si="9"/>
        <v>0</v>
      </c>
      <c r="BL130" s="7" t="s">
        <v>88</v>
      </c>
      <c r="BM130" s="99" t="s">
        <v>105</v>
      </c>
    </row>
    <row r="131" spans="2:65" s="1" customFormat="1" ht="21.75" customHeight="1" x14ac:dyDescent="0.2">
      <c r="B131" s="16"/>
      <c r="C131" s="87" t="s">
        <v>106</v>
      </c>
      <c r="D131" s="87" t="s">
        <v>84</v>
      </c>
      <c r="E131" s="88" t="s">
        <v>264</v>
      </c>
      <c r="F131" s="89" t="s">
        <v>265</v>
      </c>
      <c r="G131" s="90" t="s">
        <v>228</v>
      </c>
      <c r="H131" s="91">
        <v>10</v>
      </c>
      <c r="I131" s="92"/>
      <c r="J131" s="93">
        <f t="shared" si="0"/>
        <v>0</v>
      </c>
      <c r="K131" s="94"/>
      <c r="L131" s="16"/>
      <c r="M131" s="95" t="s">
        <v>0</v>
      </c>
      <c r="N131" s="96" t="s">
        <v>24</v>
      </c>
      <c r="P131" s="97">
        <f t="shared" si="1"/>
        <v>0</v>
      </c>
      <c r="Q131" s="97">
        <v>0</v>
      </c>
      <c r="R131" s="97">
        <f t="shared" si="2"/>
        <v>0</v>
      </c>
      <c r="S131" s="97">
        <v>0</v>
      </c>
      <c r="T131" s="98">
        <f t="shared" si="3"/>
        <v>0</v>
      </c>
      <c r="AR131" s="99" t="s">
        <v>88</v>
      </c>
      <c r="AT131" s="99" t="s">
        <v>84</v>
      </c>
      <c r="AU131" s="99" t="s">
        <v>42</v>
      </c>
      <c r="AY131" s="7" t="s">
        <v>82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7" t="s">
        <v>43</v>
      </c>
      <c r="BK131" s="100">
        <f t="shared" si="9"/>
        <v>0</v>
      </c>
      <c r="BL131" s="7" t="s">
        <v>88</v>
      </c>
      <c r="BM131" s="99" t="s">
        <v>107</v>
      </c>
    </row>
    <row r="132" spans="2:65" s="1" customFormat="1" ht="21.75" customHeight="1" x14ac:dyDescent="0.2">
      <c r="B132" s="16"/>
      <c r="C132" s="87" t="s">
        <v>98</v>
      </c>
      <c r="D132" s="87" t="s">
        <v>84</v>
      </c>
      <c r="E132" s="88" t="s">
        <v>266</v>
      </c>
      <c r="F132" s="89" t="s">
        <v>267</v>
      </c>
      <c r="G132" s="90" t="s">
        <v>228</v>
      </c>
      <c r="H132" s="91">
        <v>4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24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88</v>
      </c>
      <c r="AT132" s="99" t="s">
        <v>84</v>
      </c>
      <c r="AU132" s="99" t="s">
        <v>42</v>
      </c>
      <c r="AY132" s="7" t="s">
        <v>82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43</v>
      </c>
      <c r="BK132" s="100">
        <f t="shared" si="9"/>
        <v>0</v>
      </c>
      <c r="BL132" s="7" t="s">
        <v>88</v>
      </c>
      <c r="BM132" s="99" t="s">
        <v>108</v>
      </c>
    </row>
    <row r="133" spans="2:65" s="1" customFormat="1" ht="16.5" customHeight="1" x14ac:dyDescent="0.2">
      <c r="B133" s="16"/>
      <c r="C133" s="87" t="s">
        <v>109</v>
      </c>
      <c r="D133" s="87" t="s">
        <v>84</v>
      </c>
      <c r="E133" s="88" t="s">
        <v>268</v>
      </c>
      <c r="F133" s="89" t="s">
        <v>269</v>
      </c>
      <c r="G133" s="90" t="s">
        <v>228</v>
      </c>
      <c r="H133" s="91">
        <v>7</v>
      </c>
      <c r="I133" s="92"/>
      <c r="J133" s="93">
        <f t="shared" si="0"/>
        <v>0</v>
      </c>
      <c r="K133" s="94"/>
      <c r="L133" s="16"/>
      <c r="M133" s="95" t="s">
        <v>0</v>
      </c>
      <c r="N133" s="96" t="s">
        <v>24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88</v>
      </c>
      <c r="AT133" s="99" t="s">
        <v>84</v>
      </c>
      <c r="AU133" s="99" t="s">
        <v>42</v>
      </c>
      <c r="AY133" s="7" t="s">
        <v>82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88</v>
      </c>
      <c r="BM133" s="99" t="s">
        <v>112</v>
      </c>
    </row>
    <row r="134" spans="2:65" s="1" customFormat="1" ht="16.5" customHeight="1" x14ac:dyDescent="0.2">
      <c r="B134" s="16"/>
      <c r="C134" s="87" t="s">
        <v>102</v>
      </c>
      <c r="D134" s="87" t="s">
        <v>84</v>
      </c>
      <c r="E134" s="88" t="s">
        <v>270</v>
      </c>
      <c r="F134" s="89" t="s">
        <v>271</v>
      </c>
      <c r="G134" s="90" t="s">
        <v>87</v>
      </c>
      <c r="H134" s="91">
        <v>24.6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88</v>
      </c>
      <c r="AT134" s="99" t="s">
        <v>84</v>
      </c>
      <c r="AU134" s="99" t="s">
        <v>42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88</v>
      </c>
      <c r="BM134" s="99" t="s">
        <v>2</v>
      </c>
    </row>
    <row r="135" spans="2:65" s="1" customFormat="1" ht="24.2" customHeight="1" x14ac:dyDescent="0.2">
      <c r="B135" s="16"/>
      <c r="C135" s="87" t="s">
        <v>115</v>
      </c>
      <c r="D135" s="87" t="s">
        <v>84</v>
      </c>
      <c r="E135" s="88" t="s">
        <v>272</v>
      </c>
      <c r="F135" s="89" t="s">
        <v>273</v>
      </c>
      <c r="G135" s="90" t="s">
        <v>97</v>
      </c>
      <c r="H135" s="91">
        <v>5.8319999999999999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42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118</v>
      </c>
    </row>
    <row r="136" spans="2:65" s="1" customFormat="1" ht="16.5" customHeight="1" x14ac:dyDescent="0.2">
      <c r="B136" s="16"/>
      <c r="C136" s="87" t="s">
        <v>105</v>
      </c>
      <c r="D136" s="87" t="s">
        <v>84</v>
      </c>
      <c r="E136" s="88" t="s">
        <v>274</v>
      </c>
      <c r="F136" s="89" t="s">
        <v>275</v>
      </c>
      <c r="G136" s="90" t="s">
        <v>228</v>
      </c>
      <c r="H136" s="91">
        <v>71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42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121</v>
      </c>
    </row>
    <row r="137" spans="2:65" s="1" customFormat="1" ht="16.5" customHeight="1" x14ac:dyDescent="0.2">
      <c r="B137" s="16"/>
      <c r="C137" s="87" t="s">
        <v>122</v>
      </c>
      <c r="D137" s="87" t="s">
        <v>84</v>
      </c>
      <c r="E137" s="88" t="s">
        <v>346</v>
      </c>
      <c r="F137" s="89" t="s">
        <v>347</v>
      </c>
      <c r="G137" s="90" t="s">
        <v>228</v>
      </c>
      <c r="H137" s="91">
        <v>17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42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125</v>
      </c>
    </row>
    <row r="138" spans="2:65" s="1" customFormat="1" ht="16.5" customHeight="1" x14ac:dyDescent="0.2">
      <c r="B138" s="16"/>
      <c r="C138" s="87" t="s">
        <v>107</v>
      </c>
      <c r="D138" s="87" t="s">
        <v>84</v>
      </c>
      <c r="E138" s="88" t="s">
        <v>348</v>
      </c>
      <c r="F138" s="89" t="s">
        <v>349</v>
      </c>
      <c r="G138" s="90" t="s">
        <v>228</v>
      </c>
      <c r="H138" s="91">
        <v>20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42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128</v>
      </c>
    </row>
    <row r="139" spans="2:65" s="1" customFormat="1" ht="16.5" customHeight="1" x14ac:dyDescent="0.2">
      <c r="B139" s="16"/>
      <c r="C139" s="87" t="s">
        <v>129</v>
      </c>
      <c r="D139" s="87" t="s">
        <v>84</v>
      </c>
      <c r="E139" s="88" t="s">
        <v>350</v>
      </c>
      <c r="F139" s="89" t="s">
        <v>351</v>
      </c>
      <c r="G139" s="90" t="s">
        <v>228</v>
      </c>
      <c r="H139" s="91">
        <v>18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42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133</v>
      </c>
    </row>
    <row r="140" spans="2:65" s="1" customFormat="1" ht="16.5" customHeight="1" x14ac:dyDescent="0.2">
      <c r="B140" s="16"/>
      <c r="C140" s="87" t="s">
        <v>108</v>
      </c>
      <c r="D140" s="87" t="s">
        <v>84</v>
      </c>
      <c r="E140" s="88" t="s">
        <v>352</v>
      </c>
      <c r="F140" s="89" t="s">
        <v>353</v>
      </c>
      <c r="G140" s="90" t="s">
        <v>228</v>
      </c>
      <c r="H140" s="91">
        <v>16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42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136</v>
      </c>
    </row>
    <row r="141" spans="2:65" s="1" customFormat="1" ht="16.5" customHeight="1" x14ac:dyDescent="0.2">
      <c r="B141" s="16"/>
      <c r="C141" s="87" t="s">
        <v>137</v>
      </c>
      <c r="D141" s="87" t="s">
        <v>84</v>
      </c>
      <c r="E141" s="88" t="s">
        <v>354</v>
      </c>
      <c r="F141" s="89" t="s">
        <v>355</v>
      </c>
      <c r="G141" s="90" t="s">
        <v>228</v>
      </c>
      <c r="H141" s="91">
        <v>17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88</v>
      </c>
      <c r="AT141" s="99" t="s">
        <v>84</v>
      </c>
      <c r="AU141" s="99" t="s">
        <v>42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88</v>
      </c>
      <c r="BM141" s="99" t="s">
        <v>140</v>
      </c>
    </row>
    <row r="142" spans="2:65" s="1" customFormat="1" ht="16.5" customHeight="1" x14ac:dyDescent="0.2">
      <c r="B142" s="16"/>
      <c r="C142" s="87" t="s">
        <v>112</v>
      </c>
      <c r="D142" s="87" t="s">
        <v>84</v>
      </c>
      <c r="E142" s="88" t="s">
        <v>348</v>
      </c>
      <c r="F142" s="89" t="s">
        <v>349</v>
      </c>
      <c r="G142" s="90" t="s">
        <v>228</v>
      </c>
      <c r="H142" s="91">
        <v>20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88</v>
      </c>
      <c r="AT142" s="99" t="s">
        <v>84</v>
      </c>
      <c r="AU142" s="99" t="s">
        <v>42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88</v>
      </c>
      <c r="BM142" s="99" t="s">
        <v>144</v>
      </c>
    </row>
    <row r="143" spans="2:65" s="1" customFormat="1" ht="16.5" customHeight="1" x14ac:dyDescent="0.2">
      <c r="B143" s="16"/>
      <c r="C143" s="87" t="s">
        <v>145</v>
      </c>
      <c r="D143" s="87" t="s">
        <v>84</v>
      </c>
      <c r="E143" s="88" t="s">
        <v>356</v>
      </c>
      <c r="F143" s="89" t="s">
        <v>357</v>
      </c>
      <c r="G143" s="90" t="s">
        <v>228</v>
      </c>
      <c r="H143" s="91">
        <v>18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88</v>
      </c>
      <c r="AT143" s="99" t="s">
        <v>84</v>
      </c>
      <c r="AU143" s="99" t="s">
        <v>42</v>
      </c>
      <c r="AY143" s="7" t="s">
        <v>82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88</v>
      </c>
      <c r="BM143" s="99" t="s">
        <v>148</v>
      </c>
    </row>
    <row r="144" spans="2:65" s="1" customFormat="1" ht="16.5" customHeight="1" x14ac:dyDescent="0.2">
      <c r="B144" s="16"/>
      <c r="C144" s="87" t="s">
        <v>2</v>
      </c>
      <c r="D144" s="87" t="s">
        <v>84</v>
      </c>
      <c r="E144" s="88" t="s">
        <v>358</v>
      </c>
      <c r="F144" s="89" t="s">
        <v>359</v>
      </c>
      <c r="G144" s="90" t="s">
        <v>228</v>
      </c>
      <c r="H144" s="91">
        <v>16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24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88</v>
      </c>
      <c r="AT144" s="99" t="s">
        <v>84</v>
      </c>
      <c r="AU144" s="99" t="s">
        <v>42</v>
      </c>
      <c r="AY144" s="7" t="s">
        <v>82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88</v>
      </c>
      <c r="BM144" s="99" t="s">
        <v>151</v>
      </c>
    </row>
    <row r="145" spans="2:65" s="1" customFormat="1" ht="16.5" customHeight="1" x14ac:dyDescent="0.2">
      <c r="B145" s="16"/>
      <c r="C145" s="87" t="s">
        <v>152</v>
      </c>
      <c r="D145" s="87" t="s">
        <v>84</v>
      </c>
      <c r="E145" s="88" t="s">
        <v>276</v>
      </c>
      <c r="F145" s="89" t="s">
        <v>277</v>
      </c>
      <c r="G145" s="90" t="s">
        <v>97</v>
      </c>
      <c r="H145" s="91">
        <v>0.432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24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88</v>
      </c>
      <c r="AT145" s="99" t="s">
        <v>84</v>
      </c>
      <c r="AU145" s="99" t="s">
        <v>42</v>
      </c>
      <c r="AY145" s="7" t="s">
        <v>82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43</v>
      </c>
      <c r="BK145" s="100">
        <f t="shared" si="9"/>
        <v>0</v>
      </c>
      <c r="BL145" s="7" t="s">
        <v>88</v>
      </c>
      <c r="BM145" s="99" t="s">
        <v>155</v>
      </c>
    </row>
    <row r="146" spans="2:65" s="1" customFormat="1" ht="24.2" customHeight="1" x14ac:dyDescent="0.2">
      <c r="B146" s="16"/>
      <c r="C146" s="87" t="s">
        <v>118</v>
      </c>
      <c r="D146" s="87" t="s">
        <v>84</v>
      </c>
      <c r="E146" s="88" t="s">
        <v>278</v>
      </c>
      <c r="F146" s="89" t="s">
        <v>279</v>
      </c>
      <c r="G146" s="90" t="s">
        <v>87</v>
      </c>
      <c r="H146" s="91">
        <v>21.6</v>
      </c>
      <c r="I146" s="92"/>
      <c r="J146" s="93">
        <f t="shared" si="0"/>
        <v>0</v>
      </c>
      <c r="K146" s="94"/>
      <c r="L146" s="16"/>
      <c r="M146" s="95" t="s">
        <v>0</v>
      </c>
      <c r="N146" s="96" t="s">
        <v>24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88</v>
      </c>
      <c r="AT146" s="99" t="s">
        <v>84</v>
      </c>
      <c r="AU146" s="99" t="s">
        <v>42</v>
      </c>
      <c r="AY146" s="7" t="s">
        <v>82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43</v>
      </c>
      <c r="BK146" s="100">
        <f t="shared" si="9"/>
        <v>0</v>
      </c>
      <c r="BL146" s="7" t="s">
        <v>88</v>
      </c>
      <c r="BM146" s="99" t="s">
        <v>159</v>
      </c>
    </row>
    <row r="147" spans="2:65" s="6" customFormat="1" ht="25.9" customHeight="1" x14ac:dyDescent="0.2">
      <c r="B147" s="76"/>
      <c r="D147" s="77" t="s">
        <v>40</v>
      </c>
      <c r="E147" s="78" t="s">
        <v>242</v>
      </c>
      <c r="F147" s="78" t="s">
        <v>243</v>
      </c>
      <c r="I147" s="79"/>
      <c r="J147" s="66">
        <f>BK147</f>
        <v>0</v>
      </c>
      <c r="L147" s="76"/>
      <c r="M147" s="80"/>
      <c r="P147" s="81">
        <f>P148</f>
        <v>0</v>
      </c>
      <c r="R147" s="81">
        <f>R148</f>
        <v>0</v>
      </c>
      <c r="T147" s="82">
        <f>T148</f>
        <v>0</v>
      </c>
      <c r="AR147" s="77" t="s">
        <v>99</v>
      </c>
      <c r="AT147" s="83" t="s">
        <v>40</v>
      </c>
      <c r="AU147" s="83" t="s">
        <v>41</v>
      </c>
      <c r="AY147" s="77" t="s">
        <v>82</v>
      </c>
      <c r="BK147" s="84">
        <f>BK148</f>
        <v>0</v>
      </c>
    </row>
    <row r="148" spans="2:65" s="1" customFormat="1" ht="16.5" customHeight="1" x14ac:dyDescent="0.2">
      <c r="B148" s="16"/>
      <c r="C148" s="87" t="s">
        <v>160</v>
      </c>
      <c r="D148" s="87" t="s">
        <v>84</v>
      </c>
      <c r="E148" s="88" t="s">
        <v>244</v>
      </c>
      <c r="F148" s="89" t="s">
        <v>245</v>
      </c>
      <c r="G148" s="90" t="s">
        <v>229</v>
      </c>
      <c r="H148" s="112"/>
      <c r="I148" s="92"/>
      <c r="J148" s="93">
        <f>ROUND(I148*H148,2)</f>
        <v>0</v>
      </c>
      <c r="K148" s="94"/>
      <c r="L148" s="16"/>
      <c r="M148" s="95" t="s">
        <v>0</v>
      </c>
      <c r="N148" s="96" t="s">
        <v>24</v>
      </c>
      <c r="P148" s="97">
        <f>O148*H148</f>
        <v>0</v>
      </c>
      <c r="Q148" s="97">
        <v>0</v>
      </c>
      <c r="R148" s="97">
        <f>Q148*H148</f>
        <v>0</v>
      </c>
      <c r="S148" s="97">
        <v>0</v>
      </c>
      <c r="T148" s="98">
        <f>S148*H148</f>
        <v>0</v>
      </c>
      <c r="AR148" s="99" t="s">
        <v>88</v>
      </c>
      <c r="AT148" s="99" t="s">
        <v>84</v>
      </c>
      <c r="AU148" s="99" t="s">
        <v>42</v>
      </c>
      <c r="AY148" s="7" t="s">
        <v>82</v>
      </c>
      <c r="BE148" s="100">
        <f>IF(N148="základná",J148,0)</f>
        <v>0</v>
      </c>
      <c r="BF148" s="100">
        <f>IF(N148="znížená",J148,0)</f>
        <v>0</v>
      </c>
      <c r="BG148" s="100">
        <f>IF(N148="zákl. prenesená",J148,0)</f>
        <v>0</v>
      </c>
      <c r="BH148" s="100">
        <f>IF(N148="zníž. prenesená",J148,0)</f>
        <v>0</v>
      </c>
      <c r="BI148" s="100">
        <f>IF(N148="nulová",J148,0)</f>
        <v>0</v>
      </c>
      <c r="BJ148" s="7" t="s">
        <v>43</v>
      </c>
      <c r="BK148" s="100">
        <f>ROUND(I148*H148,2)</f>
        <v>0</v>
      </c>
      <c r="BL148" s="7" t="s">
        <v>88</v>
      </c>
      <c r="BM148" s="99" t="s">
        <v>163</v>
      </c>
    </row>
    <row r="149" spans="2:65" s="1" customFormat="1" ht="49.9" customHeight="1" x14ac:dyDescent="0.2">
      <c r="B149" s="16"/>
      <c r="E149" s="78" t="s">
        <v>246</v>
      </c>
      <c r="F149" s="78" t="s">
        <v>247</v>
      </c>
      <c r="J149" s="66">
        <f t="shared" ref="J149:J154" si="10">BK149</f>
        <v>0</v>
      </c>
      <c r="L149" s="16"/>
      <c r="M149" s="113"/>
      <c r="T149" s="30"/>
      <c r="AT149" s="7" t="s">
        <v>40</v>
      </c>
      <c r="AU149" s="7" t="s">
        <v>41</v>
      </c>
      <c r="AY149" s="7" t="s">
        <v>248</v>
      </c>
      <c r="BK149" s="100">
        <f>SUM(BK150:BK154)</f>
        <v>0</v>
      </c>
    </row>
    <row r="150" spans="2:65" s="1" customFormat="1" ht="16.350000000000001" customHeight="1" x14ac:dyDescent="0.2">
      <c r="B150" s="16"/>
      <c r="C150" s="114" t="s">
        <v>0</v>
      </c>
      <c r="D150" s="114" t="s">
        <v>84</v>
      </c>
      <c r="E150" s="115" t="s">
        <v>0</v>
      </c>
      <c r="F150" s="116" t="s">
        <v>0</v>
      </c>
      <c r="G150" s="117" t="s">
        <v>0</v>
      </c>
      <c r="H150" s="118"/>
      <c r="I150" s="119"/>
      <c r="J150" s="120">
        <f t="shared" si="10"/>
        <v>0</v>
      </c>
      <c r="K150" s="94"/>
      <c r="L150" s="16"/>
      <c r="M150" s="121" t="s">
        <v>0</v>
      </c>
      <c r="N150" s="122" t="s">
        <v>24</v>
      </c>
      <c r="T150" s="30"/>
      <c r="AT150" s="7" t="s">
        <v>248</v>
      </c>
      <c r="AU150" s="7" t="s">
        <v>42</v>
      </c>
      <c r="AY150" s="7" t="s">
        <v>248</v>
      </c>
      <c r="BE150" s="100">
        <f>IF(N150="základná",J150,0)</f>
        <v>0</v>
      </c>
      <c r="BF150" s="100">
        <f>IF(N150="znížená",J150,0)</f>
        <v>0</v>
      </c>
      <c r="BG150" s="100">
        <f>IF(N150="zákl. prenesená",J150,0)</f>
        <v>0</v>
      </c>
      <c r="BH150" s="100">
        <f>IF(N150="zníž. prenesená",J150,0)</f>
        <v>0</v>
      </c>
      <c r="BI150" s="100">
        <f>IF(N150="nulová",J150,0)</f>
        <v>0</v>
      </c>
      <c r="BJ150" s="7" t="s">
        <v>43</v>
      </c>
      <c r="BK150" s="100">
        <f>I150*H150</f>
        <v>0</v>
      </c>
    </row>
    <row r="151" spans="2:65" s="1" customFormat="1" ht="16.350000000000001" customHeight="1" x14ac:dyDescent="0.2">
      <c r="B151" s="16"/>
      <c r="C151" s="114" t="s">
        <v>0</v>
      </c>
      <c r="D151" s="114" t="s">
        <v>84</v>
      </c>
      <c r="E151" s="115" t="s">
        <v>0</v>
      </c>
      <c r="F151" s="116" t="s">
        <v>0</v>
      </c>
      <c r="G151" s="117" t="s">
        <v>0</v>
      </c>
      <c r="H151" s="118"/>
      <c r="I151" s="119"/>
      <c r="J151" s="120">
        <f t="shared" si="10"/>
        <v>0</v>
      </c>
      <c r="K151" s="94"/>
      <c r="L151" s="16"/>
      <c r="M151" s="121" t="s">
        <v>0</v>
      </c>
      <c r="N151" s="122" t="s">
        <v>24</v>
      </c>
      <c r="T151" s="30"/>
      <c r="AT151" s="7" t="s">
        <v>248</v>
      </c>
      <c r="AU151" s="7" t="s">
        <v>42</v>
      </c>
      <c r="AY151" s="7" t="s">
        <v>248</v>
      </c>
      <c r="BE151" s="100">
        <f>IF(N151="základná",J151,0)</f>
        <v>0</v>
      </c>
      <c r="BF151" s="100">
        <f>IF(N151="znížená",J151,0)</f>
        <v>0</v>
      </c>
      <c r="BG151" s="100">
        <f>IF(N151="zákl. prenesená",J151,0)</f>
        <v>0</v>
      </c>
      <c r="BH151" s="100">
        <f>IF(N151="zníž. prenesená",J151,0)</f>
        <v>0</v>
      </c>
      <c r="BI151" s="100">
        <f>IF(N151="nulová",J151,0)</f>
        <v>0</v>
      </c>
      <c r="BJ151" s="7" t="s">
        <v>43</v>
      </c>
      <c r="BK151" s="100">
        <f>I151*H151</f>
        <v>0</v>
      </c>
    </row>
    <row r="152" spans="2:65" s="1" customFormat="1" ht="16.350000000000001" customHeight="1" x14ac:dyDescent="0.2">
      <c r="B152" s="16"/>
      <c r="C152" s="114" t="s">
        <v>0</v>
      </c>
      <c r="D152" s="114" t="s">
        <v>84</v>
      </c>
      <c r="E152" s="115" t="s">
        <v>0</v>
      </c>
      <c r="F152" s="116" t="s">
        <v>0</v>
      </c>
      <c r="G152" s="117" t="s">
        <v>0</v>
      </c>
      <c r="H152" s="118"/>
      <c r="I152" s="119"/>
      <c r="J152" s="120">
        <f t="shared" si="10"/>
        <v>0</v>
      </c>
      <c r="K152" s="94"/>
      <c r="L152" s="16"/>
      <c r="M152" s="121" t="s">
        <v>0</v>
      </c>
      <c r="N152" s="122" t="s">
        <v>24</v>
      </c>
      <c r="T152" s="30"/>
      <c r="AT152" s="7" t="s">
        <v>248</v>
      </c>
      <c r="AU152" s="7" t="s">
        <v>42</v>
      </c>
      <c r="AY152" s="7" t="s">
        <v>248</v>
      </c>
      <c r="BE152" s="100">
        <f>IF(N152="základná",J152,0)</f>
        <v>0</v>
      </c>
      <c r="BF152" s="100">
        <f>IF(N152="znížená",J152,0)</f>
        <v>0</v>
      </c>
      <c r="BG152" s="100">
        <f>IF(N152="zákl. prenesená",J152,0)</f>
        <v>0</v>
      </c>
      <c r="BH152" s="100">
        <f>IF(N152="zníž. prenesená",J152,0)</f>
        <v>0</v>
      </c>
      <c r="BI152" s="100">
        <f>IF(N152="nulová",J152,0)</f>
        <v>0</v>
      </c>
      <c r="BJ152" s="7" t="s">
        <v>43</v>
      </c>
      <c r="BK152" s="100">
        <f>I152*H152</f>
        <v>0</v>
      </c>
    </row>
    <row r="153" spans="2:65" s="1" customFormat="1" ht="16.350000000000001" customHeight="1" x14ac:dyDescent="0.2">
      <c r="B153" s="16"/>
      <c r="C153" s="114" t="s">
        <v>0</v>
      </c>
      <c r="D153" s="114" t="s">
        <v>84</v>
      </c>
      <c r="E153" s="115" t="s">
        <v>0</v>
      </c>
      <c r="F153" s="116" t="s">
        <v>0</v>
      </c>
      <c r="G153" s="117" t="s">
        <v>0</v>
      </c>
      <c r="H153" s="118"/>
      <c r="I153" s="119"/>
      <c r="J153" s="120">
        <f t="shared" si="10"/>
        <v>0</v>
      </c>
      <c r="K153" s="94"/>
      <c r="L153" s="16"/>
      <c r="M153" s="121" t="s">
        <v>0</v>
      </c>
      <c r="N153" s="122" t="s">
        <v>24</v>
      </c>
      <c r="T153" s="30"/>
      <c r="AT153" s="7" t="s">
        <v>248</v>
      </c>
      <c r="AU153" s="7" t="s">
        <v>42</v>
      </c>
      <c r="AY153" s="7" t="s">
        <v>248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7" t="s">
        <v>43</v>
      </c>
      <c r="BK153" s="100">
        <f>I153*H153</f>
        <v>0</v>
      </c>
    </row>
    <row r="154" spans="2:65" s="1" customFormat="1" ht="16.350000000000001" customHeight="1" x14ac:dyDescent="0.2">
      <c r="B154" s="16"/>
      <c r="C154" s="114" t="s">
        <v>0</v>
      </c>
      <c r="D154" s="114" t="s">
        <v>84</v>
      </c>
      <c r="E154" s="115" t="s">
        <v>0</v>
      </c>
      <c r="F154" s="116" t="s">
        <v>0</v>
      </c>
      <c r="G154" s="117" t="s">
        <v>0</v>
      </c>
      <c r="H154" s="118"/>
      <c r="I154" s="119"/>
      <c r="J154" s="120">
        <f t="shared" si="10"/>
        <v>0</v>
      </c>
      <c r="K154" s="94"/>
      <c r="L154" s="16"/>
      <c r="M154" s="121" t="s">
        <v>0</v>
      </c>
      <c r="N154" s="122" t="s">
        <v>24</v>
      </c>
      <c r="O154" s="123"/>
      <c r="P154" s="123"/>
      <c r="Q154" s="123"/>
      <c r="R154" s="123"/>
      <c r="S154" s="123"/>
      <c r="T154" s="124"/>
      <c r="AT154" s="7" t="s">
        <v>248</v>
      </c>
      <c r="AU154" s="7" t="s">
        <v>42</v>
      </c>
      <c r="AY154" s="7" t="s">
        <v>248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43</v>
      </c>
      <c r="BK154" s="100">
        <f>I154*H154</f>
        <v>0</v>
      </c>
    </row>
    <row r="155" spans="2:65" s="1" customFormat="1" ht="6.95" customHeight="1" x14ac:dyDescent="0.2">
      <c r="B155" s="23"/>
      <c r="C155" s="24"/>
      <c r="D155" s="24"/>
      <c r="E155" s="24"/>
      <c r="F155" s="24"/>
      <c r="G155" s="24"/>
      <c r="H155" s="24"/>
      <c r="I155" s="24"/>
      <c r="J155" s="24"/>
      <c r="K155" s="24"/>
      <c r="L155" s="16"/>
    </row>
  </sheetData>
  <sheetProtection algorithmName="SHA-512" hashValue="UXYmC6lDlh6Ulfh03CwA8U3WUNrjlvtcveMZyVSWu7nrCo0hX7ZMvsePZjfJjHmWbIwHA8mp05k7G9alq831Dw==" saltValue="rKGiAlD9TDzfJKqPltgcJy9eWeCHHHYiCw3BQSfsIH9IDPTJGXXKCuR17BOnfz75xNAgeUshcfMQhglKf5UeUQ==" spinCount="100000" sheet="1" objects="1" scenarios="1" formatColumns="0" formatRows="0" autoFilter="0"/>
  <autoFilter ref="C122:K154" xr:uid="{00000000-0009-0000-0000-000009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50:D155" xr:uid="{00000000-0002-0000-0900-000000000000}">
      <formula1>"K, M"</formula1>
    </dataValidation>
    <dataValidation type="list" allowBlank="1" showInputMessage="1" showErrorMessage="1" error="Povolené sú hodnoty základná, znížená, nulová." sqref="N150:N155" xr:uid="{00000000-0002-0000-09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01 - SO03.1- Technológia</vt:lpstr>
      <vt:lpstr>02 - SO03.3- Zdravotechnika</vt:lpstr>
      <vt:lpstr>03 - SO03ZH - Sadové úpravy</vt:lpstr>
      <vt:lpstr>'01 - SO03.1- Technológia'!Názvy_tlače</vt:lpstr>
      <vt:lpstr>'02 - SO03.3- Zdravotechnika'!Názvy_tlače</vt:lpstr>
      <vt:lpstr>'03 - SO03ZH - Sadové úpravy'!Názvy_tlače</vt:lpstr>
      <vt:lpstr>'01 - SO03.1- Technológia'!Oblasť_tlače</vt:lpstr>
      <vt:lpstr>'02 - SO03.3- Zdravotechnika'!Oblasť_tlače</vt:lpstr>
      <vt:lpstr>'03 - SO03ZH - Sadové úpravy'!Oblasť_tlače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PILNIK VLADIMIR</dc:creator>
  <cp:lastModifiedBy>polak_lubomir</cp:lastModifiedBy>
  <dcterms:created xsi:type="dcterms:W3CDTF">2022-09-20T08:14:06Z</dcterms:created>
  <dcterms:modified xsi:type="dcterms:W3CDTF">2022-10-24T11:45:51Z</dcterms:modified>
</cp:coreProperties>
</file>